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1340" windowHeight="4500" activeTab="1"/>
  </bookViews>
  <sheets>
    <sheet name="Лист1" sheetId="2" r:id="rId1"/>
    <sheet name="Турнир к 71- летию" sheetId="1" r:id="rId2"/>
  </sheets>
  <calcPr calcId="124519"/>
</workbook>
</file>

<file path=xl/calcChain.xml><?xml version="1.0" encoding="utf-8"?>
<calcChain xmlns="http://schemas.openxmlformats.org/spreadsheetml/2006/main">
  <c r="AW116" i="1"/>
  <c r="AW115"/>
  <c r="AW114"/>
  <c r="AW113"/>
  <c r="AW112"/>
  <c r="AS116"/>
  <c r="AS115"/>
  <c r="AS114"/>
  <c r="AS113"/>
  <c r="AS112"/>
  <c r="AO116"/>
  <c r="AO115"/>
  <c r="AO114"/>
  <c r="AO113"/>
  <c r="AO112"/>
  <c r="AK116"/>
  <c r="AK115"/>
  <c r="AK114"/>
  <c r="AK113"/>
  <c r="AK112"/>
  <c r="AG116"/>
  <c r="AG115"/>
  <c r="AG114"/>
  <c r="AG113"/>
  <c r="AG112"/>
  <c r="AC116"/>
  <c r="AC115"/>
  <c r="AC114"/>
  <c r="AC113"/>
  <c r="AC112"/>
  <c r="Y116"/>
  <c r="Y115"/>
  <c r="Y114"/>
  <c r="Y113"/>
  <c r="Y112"/>
  <c r="U116"/>
  <c r="U115"/>
  <c r="U114"/>
  <c r="U113"/>
  <c r="U112"/>
  <c r="Q116"/>
  <c r="Q115"/>
  <c r="Q114"/>
  <c r="Q113"/>
  <c r="Q112"/>
  <c r="M116"/>
  <c r="M115"/>
  <c r="M114"/>
  <c r="M113"/>
  <c r="M112"/>
  <c r="I116"/>
  <c r="I115"/>
  <c r="I114"/>
  <c r="I113"/>
  <c r="I112"/>
  <c r="E116"/>
  <c r="E115"/>
  <c r="E114"/>
  <c r="E113"/>
  <c r="E112"/>
  <c r="AW96"/>
  <c r="AW95"/>
  <c r="AW94"/>
  <c r="AW93"/>
  <c r="AW92"/>
  <c r="AS96"/>
  <c r="AS95"/>
  <c r="AS94"/>
  <c r="AS93"/>
  <c r="AS92"/>
  <c r="AO96"/>
  <c r="AO95"/>
  <c r="AO94"/>
  <c r="AO93"/>
  <c r="AO92"/>
  <c r="AK96"/>
  <c r="AK95"/>
  <c r="AK94"/>
  <c r="AK93"/>
  <c r="AK92"/>
  <c r="AG96"/>
  <c r="AG95"/>
  <c r="AG94"/>
  <c r="AG93"/>
  <c r="AG92"/>
  <c r="AC96"/>
  <c r="AC95"/>
  <c r="AC94"/>
  <c r="AC93"/>
  <c r="AC92"/>
  <c r="Y96"/>
  <c r="Y95"/>
  <c r="Y94"/>
  <c r="Y93"/>
  <c r="Y92"/>
  <c r="U96"/>
  <c r="U95"/>
  <c r="U94"/>
  <c r="U93"/>
  <c r="U92"/>
  <c r="Q96"/>
  <c r="Q95"/>
  <c r="Q94"/>
  <c r="Q93"/>
  <c r="Q92"/>
  <c r="M96"/>
  <c r="M95"/>
  <c r="M94"/>
  <c r="M93"/>
  <c r="M92"/>
  <c r="I96"/>
  <c r="I95"/>
  <c r="I94"/>
  <c r="I93"/>
  <c r="I92"/>
  <c r="E96"/>
  <c r="E95"/>
  <c r="E94"/>
  <c r="E93"/>
  <c r="E92"/>
  <c r="AW76"/>
  <c r="AW75"/>
  <c r="AW74"/>
  <c r="AW73"/>
  <c r="AW72"/>
  <c r="AS76"/>
  <c r="AS75"/>
  <c r="AS74"/>
  <c r="AS73"/>
  <c r="AS72"/>
  <c r="AO76"/>
  <c r="AO75"/>
  <c r="AO74"/>
  <c r="AO73"/>
  <c r="AO72"/>
  <c r="AK76"/>
  <c r="AK75"/>
  <c r="AK74"/>
  <c r="AK73"/>
  <c r="AK72"/>
  <c r="AG76"/>
  <c r="AG75"/>
  <c r="AG74"/>
  <c r="AG73"/>
  <c r="AG72"/>
  <c r="AC76"/>
  <c r="AC75"/>
  <c r="AC74"/>
  <c r="AC73"/>
  <c r="AC72"/>
  <c r="Y76"/>
  <c r="Y75"/>
  <c r="Y74"/>
  <c r="Y73"/>
  <c r="Y72"/>
  <c r="U76"/>
  <c r="U75"/>
  <c r="U74"/>
  <c r="U73"/>
  <c r="U72"/>
  <c r="Q76"/>
  <c r="Q75"/>
  <c r="Q74"/>
  <c r="Q73"/>
  <c r="Q72"/>
  <c r="M76"/>
  <c r="M75"/>
  <c r="M74"/>
  <c r="M73"/>
  <c r="M72"/>
  <c r="I76"/>
  <c r="I75"/>
  <c r="I74"/>
  <c r="I73"/>
  <c r="I72"/>
  <c r="E76"/>
  <c r="E75"/>
  <c r="E74"/>
  <c r="E73"/>
  <c r="E72"/>
  <c r="AW56"/>
  <c r="AW55"/>
  <c r="AW54"/>
  <c r="AW53"/>
  <c r="AW52"/>
  <c r="AS56"/>
  <c r="AS55"/>
  <c r="AS54"/>
  <c r="AS53"/>
  <c r="AS52"/>
  <c r="AO56"/>
  <c r="AO55"/>
  <c r="AO54"/>
  <c r="AO53"/>
  <c r="AO52"/>
  <c r="AK56"/>
  <c r="AK55"/>
  <c r="AK54"/>
  <c r="AK53"/>
  <c r="AK52"/>
  <c r="AG56"/>
  <c r="AG55"/>
  <c r="AG54"/>
  <c r="AG53"/>
  <c r="AG52"/>
  <c r="AC56"/>
  <c r="AC55"/>
  <c r="AC54"/>
  <c r="AC53"/>
  <c r="AC52"/>
  <c r="Y56"/>
  <c r="Y55"/>
  <c r="Y54"/>
  <c r="Y53"/>
  <c r="Y52"/>
  <c r="U56"/>
  <c r="U55"/>
  <c r="U54"/>
  <c r="U53"/>
  <c r="U52"/>
  <c r="Q56"/>
  <c r="Q55"/>
  <c r="Q54"/>
  <c r="Q53"/>
  <c r="Q52"/>
  <c r="M56"/>
  <c r="M55"/>
  <c r="M54"/>
  <c r="M53"/>
  <c r="M52"/>
  <c r="I56"/>
  <c r="I55"/>
  <c r="I54"/>
  <c r="I53"/>
  <c r="I52"/>
  <c r="E56"/>
  <c r="E55"/>
  <c r="E54"/>
  <c r="E53"/>
  <c r="E52"/>
  <c r="AW36"/>
  <c r="AW35"/>
  <c r="AW34"/>
  <c r="AW33"/>
  <c r="AW32"/>
  <c r="AS36"/>
  <c r="AS35"/>
  <c r="AS34"/>
  <c r="AS33"/>
  <c r="AS32"/>
  <c r="AO36"/>
  <c r="AO35"/>
  <c r="AO34"/>
  <c r="AO33"/>
  <c r="AO32"/>
  <c r="AK36"/>
  <c r="AK35"/>
  <c r="AK34"/>
  <c r="AK33"/>
  <c r="AK32"/>
  <c r="AG36"/>
  <c r="AG35"/>
  <c r="AG34"/>
  <c r="AG33"/>
  <c r="AG32"/>
  <c r="AC36"/>
  <c r="AC35"/>
  <c r="AC34"/>
  <c r="AC33"/>
  <c r="AC32"/>
  <c r="Y36"/>
  <c r="Y35"/>
  <c r="Y34"/>
  <c r="Y33"/>
  <c r="Y32"/>
  <c r="U36"/>
  <c r="U35"/>
  <c r="U34"/>
  <c r="U33"/>
  <c r="U32"/>
  <c r="Q36"/>
  <c r="Q35"/>
  <c r="Q34"/>
  <c r="Q33"/>
  <c r="Q32"/>
  <c r="M36"/>
  <c r="M35"/>
  <c r="M34"/>
  <c r="M33"/>
  <c r="M32"/>
  <c r="I36"/>
  <c r="I35"/>
  <c r="I34"/>
  <c r="I33"/>
  <c r="I32"/>
  <c r="E36"/>
  <c r="E35"/>
  <c r="E34"/>
  <c r="E33"/>
  <c r="E32"/>
  <c r="AT16"/>
  <c r="AU16" s="1"/>
  <c r="AV16"/>
  <c r="AW16"/>
  <c r="AT15"/>
  <c r="AV15"/>
  <c r="AW15"/>
  <c r="AT14"/>
  <c r="AV14"/>
  <c r="AW14"/>
  <c r="AT13"/>
  <c r="AV13"/>
  <c r="AW13"/>
  <c r="AT12"/>
  <c r="AV12"/>
  <c r="AW12"/>
  <c r="AT11"/>
  <c r="AV11"/>
  <c r="AT10"/>
  <c r="AV10"/>
  <c r="AS16"/>
  <c r="AS15"/>
  <c r="AS14"/>
  <c r="AS13"/>
  <c r="AS12"/>
  <c r="AO16"/>
  <c r="AO15"/>
  <c r="AO14"/>
  <c r="AO13"/>
  <c r="AO12"/>
  <c r="AK16"/>
  <c r="AK15"/>
  <c r="AK14"/>
  <c r="AK13"/>
  <c r="AK12"/>
  <c r="AG16"/>
  <c r="AG15"/>
  <c r="AG14"/>
  <c r="AG13"/>
  <c r="AG12"/>
  <c r="AC16"/>
  <c r="AC15"/>
  <c r="AC14"/>
  <c r="AC13"/>
  <c r="AC12"/>
  <c r="Y16"/>
  <c r="Y15"/>
  <c r="Y14"/>
  <c r="Y13"/>
  <c r="Y12"/>
  <c r="U16"/>
  <c r="U15"/>
  <c r="U14"/>
  <c r="U13"/>
  <c r="U12"/>
  <c r="Q16"/>
  <c r="Q15"/>
  <c r="Q14"/>
  <c r="Q13"/>
  <c r="Q12"/>
  <c r="M16"/>
  <c r="M15"/>
  <c r="M14"/>
  <c r="M13"/>
  <c r="M12"/>
  <c r="F16"/>
  <c r="H16"/>
  <c r="I16"/>
  <c r="F15"/>
  <c r="H15"/>
  <c r="I15"/>
  <c r="F14"/>
  <c r="H14"/>
  <c r="I14"/>
  <c r="F13"/>
  <c r="H13"/>
  <c r="I13"/>
  <c r="F12"/>
  <c r="H12"/>
  <c r="I12"/>
  <c r="F11"/>
  <c r="H11"/>
  <c r="F10"/>
  <c r="I10" s="1"/>
  <c r="H10"/>
  <c r="E16"/>
  <c r="E15"/>
  <c r="E14"/>
  <c r="E13"/>
  <c r="E12"/>
  <c r="AT9"/>
  <c r="AV9"/>
  <c r="F9"/>
  <c r="H9"/>
  <c r="BD29"/>
  <c r="BD69"/>
  <c r="BB29"/>
  <c r="BB69" s="1"/>
  <c r="BD56"/>
  <c r="BD55"/>
  <c r="BD54"/>
  <c r="BD53"/>
  <c r="BD73"/>
  <c r="BD93"/>
  <c r="BD113"/>
  <c r="BD52"/>
  <c r="BD51"/>
  <c r="BD50"/>
  <c r="BB56"/>
  <c r="BB55"/>
  <c r="BB54"/>
  <c r="BB53"/>
  <c r="BB52"/>
  <c r="BB51"/>
  <c r="BB50"/>
  <c r="BD49"/>
  <c r="BB49"/>
  <c r="BD36"/>
  <c r="BD35"/>
  <c r="BD34"/>
  <c r="BD33"/>
  <c r="BD32"/>
  <c r="BD31"/>
  <c r="BD30"/>
  <c r="BB36"/>
  <c r="BB35"/>
  <c r="BB34"/>
  <c r="BB33"/>
  <c r="BB32"/>
  <c r="BB31"/>
  <c r="BB30"/>
  <c r="AV116"/>
  <c r="AU116" s="1"/>
  <c r="AT116"/>
  <c r="AN116"/>
  <c r="AL116"/>
  <c r="AF116"/>
  <c r="AD116"/>
  <c r="X116"/>
  <c r="V116"/>
  <c r="P116"/>
  <c r="O116" s="1"/>
  <c r="N116"/>
  <c r="AV115"/>
  <c r="AT115"/>
  <c r="AN115"/>
  <c r="AL115"/>
  <c r="AF115"/>
  <c r="AE115" s="1"/>
  <c r="AD115"/>
  <c r="X115"/>
  <c r="V115"/>
  <c r="P115"/>
  <c r="N115"/>
  <c r="AV114"/>
  <c r="AT114"/>
  <c r="AN114"/>
  <c r="AL114"/>
  <c r="AF114"/>
  <c r="AD114"/>
  <c r="AE114"/>
  <c r="X114"/>
  <c r="V114"/>
  <c r="W114" s="1"/>
  <c r="P114"/>
  <c r="N114"/>
  <c r="AV113"/>
  <c r="AT113"/>
  <c r="AU113" s="1"/>
  <c r="AN113"/>
  <c r="AL113"/>
  <c r="AM113" s="1"/>
  <c r="AF113"/>
  <c r="AD113"/>
  <c r="X113"/>
  <c r="V113"/>
  <c r="W113" s="1"/>
  <c r="P113"/>
  <c r="N113"/>
  <c r="O113" s="1"/>
  <c r="AV112"/>
  <c r="AT112"/>
  <c r="AU112" s="1"/>
  <c r="AN112"/>
  <c r="AL112"/>
  <c r="AF112"/>
  <c r="AD112"/>
  <c r="AE112" s="1"/>
  <c r="X112"/>
  <c r="V112"/>
  <c r="W112" s="1"/>
  <c r="P112"/>
  <c r="N112"/>
  <c r="O112" s="1"/>
  <c r="AV111"/>
  <c r="AT111"/>
  <c r="AN111"/>
  <c r="AL111"/>
  <c r="AM111" s="1"/>
  <c r="AF111"/>
  <c r="AD111"/>
  <c r="AE111" s="1"/>
  <c r="X111"/>
  <c r="V111"/>
  <c r="P111"/>
  <c r="N111"/>
  <c r="AV110"/>
  <c r="AT110"/>
  <c r="AN110"/>
  <c r="AL110"/>
  <c r="AF110"/>
  <c r="AE110"/>
  <c r="AD110"/>
  <c r="AG110" s="1"/>
  <c r="X110"/>
  <c r="W110" s="1"/>
  <c r="V110"/>
  <c r="Y110" s="1"/>
  <c r="P110"/>
  <c r="N110"/>
  <c r="AV109"/>
  <c r="AT109"/>
  <c r="AW109" s="1"/>
  <c r="AN109"/>
  <c r="AM109" s="1"/>
  <c r="AL109"/>
  <c r="AO109" s="1"/>
  <c r="AF109"/>
  <c r="AD109"/>
  <c r="X109"/>
  <c r="W109" s="1"/>
  <c r="V109"/>
  <c r="Y109" s="1"/>
  <c r="P109"/>
  <c r="N109"/>
  <c r="AR116"/>
  <c r="AP116"/>
  <c r="AJ116"/>
  <c r="AH116"/>
  <c r="AB116"/>
  <c r="Z116"/>
  <c r="T116"/>
  <c r="R116"/>
  <c r="L116"/>
  <c r="J116"/>
  <c r="H116"/>
  <c r="F116"/>
  <c r="D116"/>
  <c r="B116"/>
  <c r="AR115"/>
  <c r="AP115"/>
  <c r="AJ115"/>
  <c r="AH115"/>
  <c r="AB115"/>
  <c r="AA115" s="1"/>
  <c r="Z115"/>
  <c r="T115"/>
  <c r="R115"/>
  <c r="L115"/>
  <c r="J115"/>
  <c r="H115"/>
  <c r="F115"/>
  <c r="D115"/>
  <c r="B115"/>
  <c r="AR114"/>
  <c r="AQ114" s="1"/>
  <c r="AP114"/>
  <c r="AJ114"/>
  <c r="AH114"/>
  <c r="AB114"/>
  <c r="AA114" s="1"/>
  <c r="Z114"/>
  <c r="T114"/>
  <c r="R114"/>
  <c r="S114" s="1"/>
  <c r="L114"/>
  <c r="J114"/>
  <c r="H114"/>
  <c r="F114"/>
  <c r="D114"/>
  <c r="B114"/>
  <c r="C114" s="1"/>
  <c r="AR113"/>
  <c r="AP113"/>
  <c r="AQ113" s="1"/>
  <c r="AJ113"/>
  <c r="AH113"/>
  <c r="AI113" s="1"/>
  <c r="AB113"/>
  <c r="Z113"/>
  <c r="AA113" s="1"/>
  <c r="T113"/>
  <c r="R113"/>
  <c r="L113"/>
  <c r="J113"/>
  <c r="H113"/>
  <c r="F113"/>
  <c r="D113"/>
  <c r="C113"/>
  <c r="B113"/>
  <c r="AR112"/>
  <c r="AQ112" s="1"/>
  <c r="AP112"/>
  <c r="AJ112"/>
  <c r="AH112"/>
  <c r="AB112"/>
  <c r="Z112"/>
  <c r="T112"/>
  <c r="S112" s="1"/>
  <c r="R112"/>
  <c r="L112"/>
  <c r="J112"/>
  <c r="H112"/>
  <c r="G112" s="1"/>
  <c r="F112"/>
  <c r="D112"/>
  <c r="B112"/>
  <c r="AR111"/>
  <c r="AP111"/>
  <c r="AS111" s="1"/>
  <c r="AJ111"/>
  <c r="AH111"/>
  <c r="AB111"/>
  <c r="Z111"/>
  <c r="T111"/>
  <c r="S111" s="1"/>
  <c r="R111"/>
  <c r="U111" s="1"/>
  <c r="L111"/>
  <c r="J111"/>
  <c r="M111" s="1"/>
  <c r="H111"/>
  <c r="F111"/>
  <c r="D111"/>
  <c r="C111" s="1"/>
  <c r="B111"/>
  <c r="E111" s="1"/>
  <c r="AR110"/>
  <c r="AP110"/>
  <c r="AJ110"/>
  <c r="AH110"/>
  <c r="AK110" s="1"/>
  <c r="AB110"/>
  <c r="Z110"/>
  <c r="T110"/>
  <c r="R110"/>
  <c r="L110"/>
  <c r="K110" s="1"/>
  <c r="J110"/>
  <c r="M110" s="1"/>
  <c r="H110"/>
  <c r="F110"/>
  <c r="I110" s="1"/>
  <c r="D110"/>
  <c r="B110"/>
  <c r="AR109"/>
  <c r="AP109"/>
  <c r="AS109" s="1"/>
  <c r="AJ109"/>
  <c r="AH109"/>
  <c r="AB109"/>
  <c r="Z109"/>
  <c r="AC109" s="1"/>
  <c r="T109"/>
  <c r="R109"/>
  <c r="L109"/>
  <c r="J109"/>
  <c r="H109"/>
  <c r="F109"/>
  <c r="D109"/>
  <c r="B109"/>
  <c r="AV96"/>
  <c r="AT96"/>
  <c r="AN96"/>
  <c r="AL96"/>
  <c r="AF96"/>
  <c r="AD96"/>
  <c r="AE96"/>
  <c r="X96"/>
  <c r="V96"/>
  <c r="P96"/>
  <c r="N96"/>
  <c r="O96" s="1"/>
  <c r="AV95"/>
  <c r="AT95"/>
  <c r="AN95"/>
  <c r="AL95"/>
  <c r="AF95"/>
  <c r="AD95"/>
  <c r="X95"/>
  <c r="V95"/>
  <c r="W95" s="1"/>
  <c r="P95"/>
  <c r="N95"/>
  <c r="AV94"/>
  <c r="AT94"/>
  <c r="AU94" s="1"/>
  <c r="AN94"/>
  <c r="AL94"/>
  <c r="AF94"/>
  <c r="AD94"/>
  <c r="X94"/>
  <c r="V94"/>
  <c r="P94"/>
  <c r="N94"/>
  <c r="AV93"/>
  <c r="AT93"/>
  <c r="AN93"/>
  <c r="AL93"/>
  <c r="AF93"/>
  <c r="AD93"/>
  <c r="X93"/>
  <c r="V93"/>
  <c r="P93"/>
  <c r="N93"/>
  <c r="AV92"/>
  <c r="AT92"/>
  <c r="AU92" s="1"/>
  <c r="AN92"/>
  <c r="AL92"/>
  <c r="AF92"/>
  <c r="AD92"/>
  <c r="X92"/>
  <c r="V92"/>
  <c r="P92"/>
  <c r="N92"/>
  <c r="O92" s="1"/>
  <c r="AV91"/>
  <c r="AT91"/>
  <c r="AW91" s="1"/>
  <c r="AN91"/>
  <c r="AL91"/>
  <c r="AM91" s="1"/>
  <c r="AF91"/>
  <c r="AD91"/>
  <c r="AG91" s="1"/>
  <c r="X91"/>
  <c r="V91"/>
  <c r="P91"/>
  <c r="N91"/>
  <c r="Q91" s="1"/>
  <c r="AV90"/>
  <c r="AT90"/>
  <c r="AN90"/>
  <c r="AL90"/>
  <c r="AO90" s="1"/>
  <c r="AF90"/>
  <c r="AD90"/>
  <c r="X90"/>
  <c r="V90"/>
  <c r="Y90" s="1"/>
  <c r="P90"/>
  <c r="N90"/>
  <c r="AV89"/>
  <c r="AT89"/>
  <c r="AW89" s="1"/>
  <c r="AN89"/>
  <c r="AL89"/>
  <c r="AF89"/>
  <c r="AD89"/>
  <c r="AG89" s="1"/>
  <c r="X89"/>
  <c r="V89"/>
  <c r="P89"/>
  <c r="N89"/>
  <c r="Q89" s="1"/>
  <c r="AR96"/>
  <c r="AP96"/>
  <c r="AJ96"/>
  <c r="AH96"/>
  <c r="AB96"/>
  <c r="Z96"/>
  <c r="T96"/>
  <c r="R96"/>
  <c r="L96"/>
  <c r="J96"/>
  <c r="H96"/>
  <c r="F96"/>
  <c r="D96"/>
  <c r="B96"/>
  <c r="AR95"/>
  <c r="AP95"/>
  <c r="AJ95"/>
  <c r="AI95" s="1"/>
  <c r="AH95"/>
  <c r="AB95"/>
  <c r="Z95"/>
  <c r="T95"/>
  <c r="R95"/>
  <c r="L95"/>
  <c r="J95"/>
  <c r="H95"/>
  <c r="G95" s="1"/>
  <c r="F95"/>
  <c r="D95"/>
  <c r="B95"/>
  <c r="AR94"/>
  <c r="AP94"/>
  <c r="AJ94"/>
  <c r="AH94"/>
  <c r="AB94"/>
  <c r="Z94"/>
  <c r="T94"/>
  <c r="R94"/>
  <c r="L94"/>
  <c r="J94"/>
  <c r="H94"/>
  <c r="F94"/>
  <c r="D94"/>
  <c r="B94"/>
  <c r="AR93"/>
  <c r="AP93"/>
  <c r="AJ93"/>
  <c r="AH93"/>
  <c r="AB93"/>
  <c r="Z93"/>
  <c r="T93"/>
  <c r="R93"/>
  <c r="L93"/>
  <c r="J93"/>
  <c r="H93"/>
  <c r="F93"/>
  <c r="D93"/>
  <c r="B93"/>
  <c r="AR92"/>
  <c r="AP92"/>
  <c r="AJ92"/>
  <c r="AH92"/>
  <c r="AB92"/>
  <c r="Z92"/>
  <c r="T92"/>
  <c r="R92"/>
  <c r="L92"/>
  <c r="J92"/>
  <c r="H92"/>
  <c r="F92"/>
  <c r="D92"/>
  <c r="C92" s="1"/>
  <c r="B92"/>
  <c r="AR91"/>
  <c r="AP91"/>
  <c r="AS91" s="1"/>
  <c r="AJ91"/>
  <c r="AH91"/>
  <c r="AB91"/>
  <c r="Z91"/>
  <c r="AC91" s="1"/>
  <c r="T91"/>
  <c r="S91" s="1"/>
  <c r="R91"/>
  <c r="L91"/>
  <c r="J91"/>
  <c r="M91" s="1"/>
  <c r="H91"/>
  <c r="F91"/>
  <c r="G91" s="1"/>
  <c r="D91"/>
  <c r="B91"/>
  <c r="E91" s="1"/>
  <c r="AR90"/>
  <c r="AP90"/>
  <c r="AS90" s="1"/>
  <c r="AJ90"/>
  <c r="AH90"/>
  <c r="AK90" s="1"/>
  <c r="AB90"/>
  <c r="Z90"/>
  <c r="T90"/>
  <c r="R90"/>
  <c r="U90" s="1"/>
  <c r="L90"/>
  <c r="J90"/>
  <c r="M90" s="1"/>
  <c r="H90"/>
  <c r="F90"/>
  <c r="I90" s="1"/>
  <c r="D90"/>
  <c r="B90"/>
  <c r="C90" s="1"/>
  <c r="AR89"/>
  <c r="AP89"/>
  <c r="AS89" s="1"/>
  <c r="AP99" s="1"/>
  <c r="AJ89"/>
  <c r="AH89"/>
  <c r="AI89" s="1"/>
  <c r="AB89"/>
  <c r="Z89"/>
  <c r="AC89" s="1"/>
  <c r="T89"/>
  <c r="R89"/>
  <c r="L89"/>
  <c r="J89"/>
  <c r="M89" s="1"/>
  <c r="J99" s="1"/>
  <c r="H89"/>
  <c r="F89"/>
  <c r="D89"/>
  <c r="B89"/>
  <c r="E89" s="1"/>
  <c r="AV76"/>
  <c r="AT76"/>
  <c r="AN76"/>
  <c r="AL76"/>
  <c r="AF76"/>
  <c r="AD76"/>
  <c r="X76"/>
  <c r="V76"/>
  <c r="P76"/>
  <c r="N76"/>
  <c r="O76" s="1"/>
  <c r="AV75"/>
  <c r="AT75"/>
  <c r="AN75"/>
  <c r="AL75"/>
  <c r="AF75"/>
  <c r="AD75"/>
  <c r="X75"/>
  <c r="V75"/>
  <c r="W75" s="1"/>
  <c r="P75"/>
  <c r="N75"/>
  <c r="AV74"/>
  <c r="AT74"/>
  <c r="AN74"/>
  <c r="AL74"/>
  <c r="AF74"/>
  <c r="AD74"/>
  <c r="X74"/>
  <c r="V74"/>
  <c r="P74"/>
  <c r="N74"/>
  <c r="AV73"/>
  <c r="AT73"/>
  <c r="AN73"/>
  <c r="AL73"/>
  <c r="AM73" s="1"/>
  <c r="AF73"/>
  <c r="AD73"/>
  <c r="X73"/>
  <c r="V73"/>
  <c r="P73"/>
  <c r="N73"/>
  <c r="AV72"/>
  <c r="AT72"/>
  <c r="AN72"/>
  <c r="AL72"/>
  <c r="AF72"/>
  <c r="AD72"/>
  <c r="X72"/>
  <c r="V72"/>
  <c r="P72"/>
  <c r="N72"/>
  <c r="O72" s="1"/>
  <c r="AV71"/>
  <c r="AT71"/>
  <c r="AW71" s="1"/>
  <c r="AN71"/>
  <c r="AL71"/>
  <c r="AF71"/>
  <c r="AD71"/>
  <c r="AG71" s="1"/>
  <c r="X71"/>
  <c r="V71"/>
  <c r="P71"/>
  <c r="N71"/>
  <c r="Q71" s="1"/>
  <c r="AV70"/>
  <c r="AT70"/>
  <c r="AN70"/>
  <c r="AL70"/>
  <c r="AO70" s="1"/>
  <c r="AF70"/>
  <c r="AD70"/>
  <c r="X70"/>
  <c r="V70"/>
  <c r="Y70" s="1"/>
  <c r="P70"/>
  <c r="N70"/>
  <c r="AV69"/>
  <c r="AT69"/>
  <c r="AW69" s="1"/>
  <c r="AN69"/>
  <c r="AM69" s="1"/>
  <c r="AL69"/>
  <c r="AO69" s="1"/>
  <c r="AF69"/>
  <c r="AD69"/>
  <c r="AG69" s="1"/>
  <c r="X69"/>
  <c r="V69"/>
  <c r="P69"/>
  <c r="N69"/>
  <c r="Q69" s="1"/>
  <c r="AR76"/>
  <c r="AQ76" s="1"/>
  <c r="AP76"/>
  <c r="AJ76"/>
  <c r="AH76"/>
  <c r="AB76"/>
  <c r="Z76"/>
  <c r="T76"/>
  <c r="R76"/>
  <c r="L76"/>
  <c r="J76"/>
  <c r="H76"/>
  <c r="F76"/>
  <c r="D76"/>
  <c r="B76"/>
  <c r="AR75"/>
  <c r="AP75"/>
  <c r="AJ75"/>
  <c r="AH75"/>
  <c r="AB75"/>
  <c r="Z75"/>
  <c r="T75"/>
  <c r="R75"/>
  <c r="L75"/>
  <c r="J75"/>
  <c r="H75"/>
  <c r="F75"/>
  <c r="D75"/>
  <c r="B75"/>
  <c r="AR74"/>
  <c r="AP74"/>
  <c r="AJ74"/>
  <c r="AH74"/>
  <c r="AB74"/>
  <c r="AA74" s="1"/>
  <c r="Z74"/>
  <c r="T74"/>
  <c r="R74"/>
  <c r="L74"/>
  <c r="J74"/>
  <c r="H74"/>
  <c r="F74"/>
  <c r="D74"/>
  <c r="B74"/>
  <c r="C74"/>
  <c r="AR73"/>
  <c r="AP73"/>
  <c r="AJ73"/>
  <c r="AH73"/>
  <c r="AB73"/>
  <c r="Z73"/>
  <c r="T73"/>
  <c r="R73"/>
  <c r="S73" s="1"/>
  <c r="L73"/>
  <c r="J73"/>
  <c r="H73"/>
  <c r="F73"/>
  <c r="D73"/>
  <c r="B73"/>
  <c r="AR72"/>
  <c r="AP72"/>
  <c r="AQ72" s="1"/>
  <c r="AJ72"/>
  <c r="AH72"/>
  <c r="AB72"/>
  <c r="Z72"/>
  <c r="AA72" s="1"/>
  <c r="T72"/>
  <c r="R72"/>
  <c r="L72"/>
  <c r="J72"/>
  <c r="H72"/>
  <c r="F72"/>
  <c r="D72"/>
  <c r="B72"/>
  <c r="AR71"/>
  <c r="AP71"/>
  <c r="AS71" s="1"/>
  <c r="AJ71"/>
  <c r="AH71"/>
  <c r="AB71"/>
  <c r="Z71"/>
  <c r="AC71" s="1"/>
  <c r="T71"/>
  <c r="R71"/>
  <c r="U71" s="1"/>
  <c r="L71"/>
  <c r="J71"/>
  <c r="M71" s="1"/>
  <c r="H71"/>
  <c r="F71"/>
  <c r="D71"/>
  <c r="B71"/>
  <c r="AR70"/>
  <c r="AP70"/>
  <c r="AJ70"/>
  <c r="AH70"/>
  <c r="AB70"/>
  <c r="Z70"/>
  <c r="T70"/>
  <c r="R70"/>
  <c r="L70"/>
  <c r="J70"/>
  <c r="H70"/>
  <c r="F70"/>
  <c r="I70" s="1"/>
  <c r="D70"/>
  <c r="B70"/>
  <c r="AR69"/>
  <c r="AP69"/>
  <c r="AQ69" s="1"/>
  <c r="AJ69"/>
  <c r="AH69"/>
  <c r="AB69"/>
  <c r="Z69"/>
  <c r="AA69" s="1"/>
  <c r="T69"/>
  <c r="R69"/>
  <c r="L69"/>
  <c r="J69"/>
  <c r="K69" s="1"/>
  <c r="H69"/>
  <c r="F69"/>
  <c r="G69" s="1"/>
  <c r="D69"/>
  <c r="B69"/>
  <c r="E69" s="1"/>
  <c r="AV56"/>
  <c r="AT56"/>
  <c r="AN56"/>
  <c r="AL56"/>
  <c r="AM56" s="1"/>
  <c r="AF56"/>
  <c r="AD56"/>
  <c r="X56"/>
  <c r="V56"/>
  <c r="P56"/>
  <c r="N56"/>
  <c r="AV55"/>
  <c r="AT55"/>
  <c r="AN55"/>
  <c r="AL55"/>
  <c r="AF55"/>
  <c r="AD55"/>
  <c r="X55"/>
  <c r="V55"/>
  <c r="P55"/>
  <c r="O55" s="1"/>
  <c r="N55"/>
  <c r="AV54"/>
  <c r="AT54"/>
  <c r="AN54"/>
  <c r="AL54"/>
  <c r="AF54"/>
  <c r="AD54"/>
  <c r="X54"/>
  <c r="V54"/>
  <c r="P54"/>
  <c r="N54"/>
  <c r="AV53"/>
  <c r="AT53"/>
  <c r="AN53"/>
  <c r="AL53"/>
  <c r="AF53"/>
  <c r="AD53"/>
  <c r="X53"/>
  <c r="V53"/>
  <c r="P53"/>
  <c r="N53"/>
  <c r="AV52"/>
  <c r="AT52"/>
  <c r="AN52"/>
  <c r="AL52"/>
  <c r="AF52"/>
  <c r="AE52" s="1"/>
  <c r="AD52"/>
  <c r="X52"/>
  <c r="V52"/>
  <c r="P52"/>
  <c r="N52"/>
  <c r="AV51"/>
  <c r="AT51"/>
  <c r="AW51" s="1"/>
  <c r="AN51"/>
  <c r="AL51"/>
  <c r="AF51"/>
  <c r="AD51"/>
  <c r="X51"/>
  <c r="V51"/>
  <c r="P51"/>
  <c r="N51"/>
  <c r="Q51" s="1"/>
  <c r="AV50"/>
  <c r="AT50"/>
  <c r="AN50"/>
  <c r="AM50" s="1"/>
  <c r="AL50"/>
  <c r="AO50" s="1"/>
  <c r="AF50"/>
  <c r="AD50"/>
  <c r="X50"/>
  <c r="V50"/>
  <c r="P50"/>
  <c r="N50"/>
  <c r="AV49"/>
  <c r="AT49"/>
  <c r="AW49" s="1"/>
  <c r="AN49"/>
  <c r="AL49"/>
  <c r="AF49"/>
  <c r="AD49"/>
  <c r="AG49" s="1"/>
  <c r="X49"/>
  <c r="V49"/>
  <c r="P49"/>
  <c r="N49"/>
  <c r="Q49" s="1"/>
  <c r="AR56"/>
  <c r="AP56"/>
  <c r="AJ56"/>
  <c r="AH56"/>
  <c r="AB56"/>
  <c r="Z56"/>
  <c r="T56"/>
  <c r="R56"/>
  <c r="L56"/>
  <c r="J56"/>
  <c r="H56"/>
  <c r="F56"/>
  <c r="D56"/>
  <c r="B56"/>
  <c r="AR55"/>
  <c r="AP55"/>
  <c r="AJ55"/>
  <c r="AH55"/>
  <c r="AB55"/>
  <c r="Z55"/>
  <c r="T55"/>
  <c r="R55"/>
  <c r="L55"/>
  <c r="J55"/>
  <c r="H55"/>
  <c r="F55"/>
  <c r="D55"/>
  <c r="B55"/>
  <c r="AR54"/>
  <c r="AP54"/>
  <c r="AJ54"/>
  <c r="AH54"/>
  <c r="AB54"/>
  <c r="Z54"/>
  <c r="T54"/>
  <c r="R54"/>
  <c r="L54"/>
  <c r="J54"/>
  <c r="H54"/>
  <c r="F54"/>
  <c r="D54"/>
  <c r="B54"/>
  <c r="AR53"/>
  <c r="AP53"/>
  <c r="AJ53"/>
  <c r="AH53"/>
  <c r="AB53"/>
  <c r="Z53"/>
  <c r="T53"/>
  <c r="R53"/>
  <c r="S53"/>
  <c r="L53"/>
  <c r="J53"/>
  <c r="H53"/>
  <c r="F53"/>
  <c r="G53" s="1"/>
  <c r="D53"/>
  <c r="B53"/>
  <c r="C53" s="1"/>
  <c r="AR52"/>
  <c r="AP52"/>
  <c r="AJ52"/>
  <c r="AH52"/>
  <c r="AB52"/>
  <c r="Z52"/>
  <c r="T52"/>
  <c r="R52"/>
  <c r="S52" s="1"/>
  <c r="L52"/>
  <c r="J52"/>
  <c r="H52"/>
  <c r="F52"/>
  <c r="D52"/>
  <c r="B52"/>
  <c r="AR51"/>
  <c r="AP51"/>
  <c r="AQ51" s="1"/>
  <c r="AJ51"/>
  <c r="AH51"/>
  <c r="AB51"/>
  <c r="Z51"/>
  <c r="T51"/>
  <c r="R51"/>
  <c r="L51"/>
  <c r="J51"/>
  <c r="H51"/>
  <c r="F51"/>
  <c r="D51"/>
  <c r="B51"/>
  <c r="AR50"/>
  <c r="AP50"/>
  <c r="AJ50"/>
  <c r="AH50"/>
  <c r="AK50" s="1"/>
  <c r="AB50"/>
  <c r="Z50"/>
  <c r="AA50" s="1"/>
  <c r="T50"/>
  <c r="R50"/>
  <c r="U50" s="1"/>
  <c r="L50"/>
  <c r="J50"/>
  <c r="H50"/>
  <c r="G50"/>
  <c r="F50"/>
  <c r="I50" s="1"/>
  <c r="D50"/>
  <c r="C50" s="1"/>
  <c r="B50"/>
  <c r="AR49"/>
  <c r="AP49"/>
  <c r="AQ49" s="1"/>
  <c r="AJ49"/>
  <c r="AH49"/>
  <c r="AB49"/>
  <c r="AA49"/>
  <c r="Z49"/>
  <c r="AC49" s="1"/>
  <c r="T49"/>
  <c r="S49" s="1"/>
  <c r="R49"/>
  <c r="U49" s="1"/>
  <c r="L49"/>
  <c r="J49"/>
  <c r="H49"/>
  <c r="F49"/>
  <c r="D49"/>
  <c r="B49"/>
  <c r="AV36"/>
  <c r="AV35"/>
  <c r="AV34"/>
  <c r="AV33"/>
  <c r="AV32"/>
  <c r="AV31"/>
  <c r="AV30"/>
  <c r="AV29"/>
  <c r="AT36"/>
  <c r="AU36" s="1"/>
  <c r="AT35"/>
  <c r="AU35" s="1"/>
  <c r="AT34"/>
  <c r="AT33"/>
  <c r="AU33" s="1"/>
  <c r="AT32"/>
  <c r="AU32" s="1"/>
  <c r="AT31"/>
  <c r="AT30"/>
  <c r="AW30" s="1"/>
  <c r="AT29"/>
  <c r="AW29" s="1"/>
  <c r="AN36"/>
  <c r="AN35"/>
  <c r="AN34"/>
  <c r="AN33"/>
  <c r="AN32"/>
  <c r="AN31"/>
  <c r="AN30"/>
  <c r="AN29"/>
  <c r="AL36"/>
  <c r="AM36" s="1"/>
  <c r="AL35"/>
  <c r="AM35" s="1"/>
  <c r="AL34"/>
  <c r="AL33"/>
  <c r="AM33" s="1"/>
  <c r="AL32"/>
  <c r="AM32" s="1"/>
  <c r="AL31"/>
  <c r="AL30"/>
  <c r="AL29"/>
  <c r="AO29" s="1"/>
  <c r="AF36"/>
  <c r="AF35"/>
  <c r="AF34"/>
  <c r="AF33"/>
  <c r="AF32"/>
  <c r="AF31"/>
  <c r="AF30"/>
  <c r="AF29"/>
  <c r="AD36"/>
  <c r="AE36" s="1"/>
  <c r="AD35"/>
  <c r="AE35" s="1"/>
  <c r="AD34"/>
  <c r="AE34" s="1"/>
  <c r="AD33"/>
  <c r="AD32"/>
  <c r="AE32" s="1"/>
  <c r="AD31"/>
  <c r="AE31" s="1"/>
  <c r="AD30"/>
  <c r="AE30" s="1"/>
  <c r="AD29"/>
  <c r="X36"/>
  <c r="X35"/>
  <c r="X34"/>
  <c r="X33"/>
  <c r="X32"/>
  <c r="X31"/>
  <c r="X30"/>
  <c r="X29"/>
  <c r="V36"/>
  <c r="W36" s="1"/>
  <c r="V35"/>
  <c r="W35" s="1"/>
  <c r="V34"/>
  <c r="V33"/>
  <c r="W33" s="1"/>
  <c r="V32"/>
  <c r="W32" s="1"/>
  <c r="V31"/>
  <c r="W31" s="1"/>
  <c r="V30"/>
  <c r="W30" s="1"/>
  <c r="V29"/>
  <c r="Y29" s="1"/>
  <c r="P36"/>
  <c r="P35"/>
  <c r="P34"/>
  <c r="P33"/>
  <c r="P32"/>
  <c r="P31"/>
  <c r="P30"/>
  <c r="P29"/>
  <c r="N36"/>
  <c r="O36" s="1"/>
  <c r="N35"/>
  <c r="O35" s="1"/>
  <c r="N34"/>
  <c r="O34" s="1"/>
  <c r="N33"/>
  <c r="O33" s="1"/>
  <c r="N32"/>
  <c r="O32" s="1"/>
  <c r="N31"/>
  <c r="O31" s="1"/>
  <c r="N30"/>
  <c r="O30" s="1"/>
  <c r="N29"/>
  <c r="Q29" s="1"/>
  <c r="H36"/>
  <c r="H35"/>
  <c r="H34"/>
  <c r="H33"/>
  <c r="H32"/>
  <c r="H31"/>
  <c r="H30"/>
  <c r="H29"/>
  <c r="F36"/>
  <c r="G36" s="1"/>
  <c r="F35"/>
  <c r="G35" s="1"/>
  <c r="F34"/>
  <c r="F33"/>
  <c r="F32"/>
  <c r="F31"/>
  <c r="F30"/>
  <c r="F29"/>
  <c r="AR36"/>
  <c r="AR35"/>
  <c r="AR34"/>
  <c r="AR33"/>
  <c r="AR32"/>
  <c r="AR31"/>
  <c r="AR30"/>
  <c r="AR29"/>
  <c r="AP36"/>
  <c r="AQ36" s="1"/>
  <c r="AP35"/>
  <c r="AQ35" s="1"/>
  <c r="AP34"/>
  <c r="AP33"/>
  <c r="AQ33" s="1"/>
  <c r="AP32"/>
  <c r="AQ32" s="1"/>
  <c r="AP31"/>
  <c r="AP30"/>
  <c r="AS30" s="1"/>
  <c r="AP29"/>
  <c r="AS29" s="1"/>
  <c r="AJ36"/>
  <c r="AJ35"/>
  <c r="AJ34"/>
  <c r="AJ33"/>
  <c r="AJ32"/>
  <c r="AI32" s="1"/>
  <c r="AJ31"/>
  <c r="AJ30"/>
  <c r="AJ29"/>
  <c r="AH36"/>
  <c r="AI36" s="1"/>
  <c r="AH35"/>
  <c r="AH34"/>
  <c r="AH33"/>
  <c r="AH32"/>
  <c r="AH31"/>
  <c r="AH30"/>
  <c r="AH29"/>
  <c r="AI29" s="1"/>
  <c r="AB36"/>
  <c r="AB35"/>
  <c r="AB34"/>
  <c r="AB33"/>
  <c r="AB32"/>
  <c r="AB31"/>
  <c r="AB30"/>
  <c r="AB29"/>
  <c r="Z36"/>
  <c r="Z35"/>
  <c r="AA35" s="1"/>
  <c r="Z34"/>
  <c r="AA34" s="1"/>
  <c r="Z33"/>
  <c r="AA33" s="1"/>
  <c r="Z32"/>
  <c r="Z31"/>
  <c r="AA31" s="1"/>
  <c r="Z30"/>
  <c r="AC30" s="1"/>
  <c r="Z29"/>
  <c r="AA29" s="1"/>
  <c r="T36"/>
  <c r="T35"/>
  <c r="T34"/>
  <c r="T33"/>
  <c r="T32"/>
  <c r="T31"/>
  <c r="T30"/>
  <c r="T29"/>
  <c r="R36"/>
  <c r="S36" s="1"/>
  <c r="R35"/>
  <c r="S35" s="1"/>
  <c r="R34"/>
  <c r="S34" s="1"/>
  <c r="R33"/>
  <c r="S33" s="1"/>
  <c r="R32"/>
  <c r="S32" s="1"/>
  <c r="R31"/>
  <c r="S31" s="1"/>
  <c r="R30"/>
  <c r="S30" s="1"/>
  <c r="R29"/>
  <c r="L36"/>
  <c r="L35"/>
  <c r="L34"/>
  <c r="L33"/>
  <c r="L32"/>
  <c r="L31"/>
  <c r="L30"/>
  <c r="L29"/>
  <c r="J36"/>
  <c r="K36" s="1"/>
  <c r="J35"/>
  <c r="K35" s="1"/>
  <c r="J34"/>
  <c r="K34" s="1"/>
  <c r="J33"/>
  <c r="J32"/>
  <c r="K32" s="1"/>
  <c r="J31"/>
  <c r="K31" s="1"/>
  <c r="J30"/>
  <c r="K30" s="1"/>
  <c r="J29"/>
  <c r="K29" s="1"/>
  <c r="D36"/>
  <c r="D35"/>
  <c r="D34"/>
  <c r="D33"/>
  <c r="D32"/>
  <c r="D31"/>
  <c r="D30"/>
  <c r="D29"/>
  <c r="B36"/>
  <c r="C36" s="1"/>
  <c r="B35"/>
  <c r="C35" s="1"/>
  <c r="B34"/>
  <c r="B33"/>
  <c r="C33" s="1"/>
  <c r="B32"/>
  <c r="B31"/>
  <c r="C31" s="1"/>
  <c r="B30"/>
  <c r="C30" s="1"/>
  <c r="B29"/>
  <c r="E29" s="1"/>
  <c r="AA116"/>
  <c r="AU115"/>
  <c r="K115"/>
  <c r="AE113"/>
  <c r="AI112"/>
  <c r="AQ111"/>
  <c r="K111"/>
  <c r="AI110"/>
  <c r="G110"/>
  <c r="AA109"/>
  <c r="AM96"/>
  <c r="AI96"/>
  <c r="AA96"/>
  <c r="W96"/>
  <c r="S96"/>
  <c r="G96"/>
  <c r="AU95"/>
  <c r="AQ95"/>
  <c r="AE95"/>
  <c r="AA95"/>
  <c r="O95"/>
  <c r="K95"/>
  <c r="C95"/>
  <c r="AU93"/>
  <c r="AQ93"/>
  <c r="AE93"/>
  <c r="AA93"/>
  <c r="O93"/>
  <c r="K93"/>
  <c r="C93"/>
  <c r="AM92"/>
  <c r="AI92"/>
  <c r="AA92"/>
  <c r="W92"/>
  <c r="S92"/>
  <c r="G92"/>
  <c r="AU91"/>
  <c r="AQ91"/>
  <c r="AE91"/>
  <c r="AA91"/>
  <c r="O91"/>
  <c r="K91"/>
  <c r="C91"/>
  <c r="AQ90"/>
  <c r="AM90"/>
  <c r="AI90"/>
  <c r="W90"/>
  <c r="S90"/>
  <c r="K90"/>
  <c r="G90"/>
  <c r="AU89"/>
  <c r="AQ89"/>
  <c r="AE89"/>
  <c r="AA89"/>
  <c r="O89"/>
  <c r="K89"/>
  <c r="C89"/>
  <c r="C77"/>
  <c r="E77"/>
  <c r="G77"/>
  <c r="I77"/>
  <c r="K77"/>
  <c r="M77"/>
  <c r="O77"/>
  <c r="Q77"/>
  <c r="S77"/>
  <c r="U77"/>
  <c r="W77"/>
  <c r="Y77"/>
  <c r="AA77"/>
  <c r="AC77"/>
  <c r="AE77"/>
  <c r="AG77"/>
  <c r="AI77"/>
  <c r="AK77"/>
  <c r="AM77"/>
  <c r="AO77"/>
  <c r="AQ77"/>
  <c r="AS77"/>
  <c r="AU77"/>
  <c r="AW77"/>
  <c r="BC77"/>
  <c r="C78"/>
  <c r="E78"/>
  <c r="G78"/>
  <c r="I78"/>
  <c r="K78"/>
  <c r="M78"/>
  <c r="O78"/>
  <c r="Q78"/>
  <c r="S78"/>
  <c r="U78"/>
  <c r="W78"/>
  <c r="Y78"/>
  <c r="AA78"/>
  <c r="AC78"/>
  <c r="AE78"/>
  <c r="AG78"/>
  <c r="AI78"/>
  <c r="AK78"/>
  <c r="AM78"/>
  <c r="AO78"/>
  <c r="AQ78"/>
  <c r="AS78"/>
  <c r="AU78"/>
  <c r="AW78"/>
  <c r="BC78"/>
  <c r="AM76"/>
  <c r="AI76"/>
  <c r="W76"/>
  <c r="S76"/>
  <c r="G76"/>
  <c r="C76"/>
  <c r="AU75"/>
  <c r="AQ75"/>
  <c r="AE75"/>
  <c r="AA75"/>
  <c r="S75"/>
  <c r="O75"/>
  <c r="K75"/>
  <c r="C75"/>
  <c r="AU73"/>
  <c r="AQ73"/>
  <c r="AI73"/>
  <c r="AE73"/>
  <c r="AA73"/>
  <c r="O73"/>
  <c r="K73"/>
  <c r="C73"/>
  <c r="AM72"/>
  <c r="AI72"/>
  <c r="W72"/>
  <c r="S72"/>
  <c r="G72"/>
  <c r="C72"/>
  <c r="AU71"/>
  <c r="AQ71"/>
  <c r="AE71"/>
  <c r="AA71"/>
  <c r="S71"/>
  <c r="O71"/>
  <c r="K71"/>
  <c r="AM70"/>
  <c r="W70"/>
  <c r="G70"/>
  <c r="AU69"/>
  <c r="AE69"/>
  <c r="O69"/>
  <c r="C69"/>
  <c r="S56"/>
  <c r="C56"/>
  <c r="AQ55"/>
  <c r="AA55"/>
  <c r="K55"/>
  <c r="AU53"/>
  <c r="AI53"/>
  <c r="K53"/>
  <c r="AM52"/>
  <c r="W52"/>
  <c r="AU51"/>
  <c r="O51"/>
  <c r="AI50"/>
  <c r="S50"/>
  <c r="AU49"/>
  <c r="AE49"/>
  <c r="O49"/>
  <c r="AA36"/>
  <c r="K33"/>
  <c r="AA32"/>
  <c r="C32"/>
  <c r="AA30"/>
  <c r="AU29"/>
  <c r="AQ29"/>
  <c r="AM29"/>
  <c r="W29"/>
  <c r="O29"/>
  <c r="BC98"/>
  <c r="BC97"/>
  <c r="BC17"/>
  <c r="BC118"/>
  <c r="AW118"/>
  <c r="AU118"/>
  <c r="AS118"/>
  <c r="AQ118"/>
  <c r="AO118"/>
  <c r="AM118"/>
  <c r="AK118"/>
  <c r="AI118"/>
  <c r="AG118"/>
  <c r="AE118"/>
  <c r="AC118"/>
  <c r="AA118"/>
  <c r="Y118"/>
  <c r="W118"/>
  <c r="U118"/>
  <c r="S118"/>
  <c r="Q118"/>
  <c r="O118"/>
  <c r="M118"/>
  <c r="K118"/>
  <c r="I118"/>
  <c r="G118"/>
  <c r="E118"/>
  <c r="C118"/>
  <c r="BC117"/>
  <c r="AW117"/>
  <c r="AU117"/>
  <c r="AS117"/>
  <c r="AQ117"/>
  <c r="AO117"/>
  <c r="AM117"/>
  <c r="AK117"/>
  <c r="AI117"/>
  <c r="AG117"/>
  <c r="AE117"/>
  <c r="AC117"/>
  <c r="AA117"/>
  <c r="Y117"/>
  <c r="W117"/>
  <c r="U117"/>
  <c r="S117"/>
  <c r="Q117"/>
  <c r="O117"/>
  <c r="M117"/>
  <c r="K117"/>
  <c r="I117"/>
  <c r="G117"/>
  <c r="E117"/>
  <c r="C117"/>
  <c r="AT107"/>
  <c r="AP107"/>
  <c r="AL107"/>
  <c r="AH107"/>
  <c r="AD107"/>
  <c r="Z107"/>
  <c r="V107"/>
  <c r="R107"/>
  <c r="N107"/>
  <c r="J107"/>
  <c r="F107"/>
  <c r="B107"/>
  <c r="B105"/>
  <c r="B104"/>
  <c r="AW98"/>
  <c r="AU98"/>
  <c r="AS98"/>
  <c r="AQ98"/>
  <c r="AO98"/>
  <c r="AM98"/>
  <c r="AK98"/>
  <c r="AI98"/>
  <c r="AG98"/>
  <c r="AE98"/>
  <c r="AC98"/>
  <c r="AA98"/>
  <c r="Y98"/>
  <c r="W98"/>
  <c r="U98"/>
  <c r="S98"/>
  <c r="Q98"/>
  <c r="O98"/>
  <c r="M98"/>
  <c r="K98"/>
  <c r="I98"/>
  <c r="G98"/>
  <c r="E98"/>
  <c r="C98"/>
  <c r="AW97"/>
  <c r="AU97"/>
  <c r="AS97"/>
  <c r="AQ97"/>
  <c r="AO97"/>
  <c r="AM97"/>
  <c r="AK97"/>
  <c r="AI97"/>
  <c r="AG97"/>
  <c r="AE97"/>
  <c r="AC97"/>
  <c r="AA97"/>
  <c r="Y97"/>
  <c r="W97"/>
  <c r="U97"/>
  <c r="S97"/>
  <c r="Q97"/>
  <c r="O97"/>
  <c r="M97"/>
  <c r="K97"/>
  <c r="I97"/>
  <c r="G97"/>
  <c r="E97"/>
  <c r="C97"/>
  <c r="AT87"/>
  <c r="AP87"/>
  <c r="AL87"/>
  <c r="AH87"/>
  <c r="AD87"/>
  <c r="Z87"/>
  <c r="V87"/>
  <c r="R87"/>
  <c r="N87"/>
  <c r="J87"/>
  <c r="F87"/>
  <c r="B87"/>
  <c r="B85"/>
  <c r="B84"/>
  <c r="AX30"/>
  <c r="AX50" s="1"/>
  <c r="AX70" s="1"/>
  <c r="AX90" s="1"/>
  <c r="AX110" s="1"/>
  <c r="AX31"/>
  <c r="AX51" s="1"/>
  <c r="AX71" s="1"/>
  <c r="AX91" s="1"/>
  <c r="AX111" s="1"/>
  <c r="AX32"/>
  <c r="AX52" s="1"/>
  <c r="AX72" s="1"/>
  <c r="AX92" s="1"/>
  <c r="AX112" s="1"/>
  <c r="AX33"/>
  <c r="AX53" s="1"/>
  <c r="AX73" s="1"/>
  <c r="AX93" s="1"/>
  <c r="AX113" s="1"/>
  <c r="AX34"/>
  <c r="AX54" s="1"/>
  <c r="AX74" s="1"/>
  <c r="AX94" s="1"/>
  <c r="AX114" s="1"/>
  <c r="AX35"/>
  <c r="AX55" s="1"/>
  <c r="AX75" s="1"/>
  <c r="AX95" s="1"/>
  <c r="AX115" s="1"/>
  <c r="AX36"/>
  <c r="AX56" s="1"/>
  <c r="AX76" s="1"/>
  <c r="AX96" s="1"/>
  <c r="AX116" s="1"/>
  <c r="AX29"/>
  <c r="AX49" s="1"/>
  <c r="AX69" s="1"/>
  <c r="AX89" s="1"/>
  <c r="AX109" s="1"/>
  <c r="BD76"/>
  <c r="BD96"/>
  <c r="BD116"/>
  <c r="BD75"/>
  <c r="BD95"/>
  <c r="BD115"/>
  <c r="BD74"/>
  <c r="BD94"/>
  <c r="BD114"/>
  <c r="BD72"/>
  <c r="BD92"/>
  <c r="BD112"/>
  <c r="BD71"/>
  <c r="BD70"/>
  <c r="BD90"/>
  <c r="BD110" s="1"/>
  <c r="BC110" s="1"/>
  <c r="BD89"/>
  <c r="BD109" s="1"/>
  <c r="BC54"/>
  <c r="AT67"/>
  <c r="AP67"/>
  <c r="AL67"/>
  <c r="AH67"/>
  <c r="AD67"/>
  <c r="Z67"/>
  <c r="V67"/>
  <c r="R67"/>
  <c r="N67"/>
  <c r="J67"/>
  <c r="F67"/>
  <c r="B67"/>
  <c r="B65"/>
  <c r="B64"/>
  <c r="AT47"/>
  <c r="AP47"/>
  <c r="AL47"/>
  <c r="AH47"/>
  <c r="AD47"/>
  <c r="Z47"/>
  <c r="V47"/>
  <c r="R47"/>
  <c r="N47"/>
  <c r="J47"/>
  <c r="F47"/>
  <c r="B47"/>
  <c r="B45"/>
  <c r="B44"/>
  <c r="AW38"/>
  <c r="AU38"/>
  <c r="AS38"/>
  <c r="AQ38"/>
  <c r="AO38"/>
  <c r="AM38"/>
  <c r="AK38"/>
  <c r="AI38"/>
  <c r="AG38"/>
  <c r="AE38"/>
  <c r="AC38"/>
  <c r="AA38"/>
  <c r="Y38"/>
  <c r="W38"/>
  <c r="U38"/>
  <c r="S38"/>
  <c r="Q38"/>
  <c r="O38"/>
  <c r="M38"/>
  <c r="K38"/>
  <c r="I38"/>
  <c r="G38"/>
  <c r="E38"/>
  <c r="C38"/>
  <c r="AW37"/>
  <c r="AU37"/>
  <c r="AS37"/>
  <c r="AQ37"/>
  <c r="AO37"/>
  <c r="AM37"/>
  <c r="AK37"/>
  <c r="AI37"/>
  <c r="AG37"/>
  <c r="AE37"/>
  <c r="AC37"/>
  <c r="AA37"/>
  <c r="Y37"/>
  <c r="W37"/>
  <c r="U37"/>
  <c r="S37"/>
  <c r="Q37"/>
  <c r="O37"/>
  <c r="M37"/>
  <c r="K37"/>
  <c r="I37"/>
  <c r="G37"/>
  <c r="E37"/>
  <c r="C37"/>
  <c r="AT27"/>
  <c r="AP27"/>
  <c r="AL27"/>
  <c r="AH27"/>
  <c r="AD27"/>
  <c r="Z27"/>
  <c r="V27"/>
  <c r="R27"/>
  <c r="N27"/>
  <c r="J27"/>
  <c r="F27"/>
  <c r="B27"/>
  <c r="B25"/>
  <c r="B24"/>
  <c r="AN16"/>
  <c r="AL16"/>
  <c r="AN15"/>
  <c r="AL15"/>
  <c r="AN14"/>
  <c r="AL14"/>
  <c r="AM14" s="1"/>
  <c r="AN13"/>
  <c r="AL13"/>
  <c r="AM13" s="1"/>
  <c r="AN12"/>
  <c r="AM12"/>
  <c r="AL12"/>
  <c r="AN11"/>
  <c r="AL11"/>
  <c r="AN10"/>
  <c r="AL10"/>
  <c r="AN9"/>
  <c r="AL9"/>
  <c r="AF16"/>
  <c r="AD16"/>
  <c r="AF15"/>
  <c r="AD15"/>
  <c r="AF14"/>
  <c r="AD14"/>
  <c r="AF13"/>
  <c r="AD13"/>
  <c r="AF12"/>
  <c r="AD12"/>
  <c r="AF11"/>
  <c r="AD11"/>
  <c r="AF10"/>
  <c r="AD10"/>
  <c r="AG10" s="1"/>
  <c r="AF9"/>
  <c r="AD9"/>
  <c r="X16"/>
  <c r="V16"/>
  <c r="X15"/>
  <c r="V15"/>
  <c r="X14"/>
  <c r="V14"/>
  <c r="X13"/>
  <c r="W13" s="1"/>
  <c r="V13"/>
  <c r="X12"/>
  <c r="V12"/>
  <c r="X11"/>
  <c r="V11"/>
  <c r="X10"/>
  <c r="V10"/>
  <c r="X9"/>
  <c r="V9"/>
  <c r="P16"/>
  <c r="N16"/>
  <c r="P15"/>
  <c r="N15"/>
  <c r="P14"/>
  <c r="N14"/>
  <c r="P13"/>
  <c r="N13"/>
  <c r="P12"/>
  <c r="N12"/>
  <c r="P11"/>
  <c r="N11"/>
  <c r="P10"/>
  <c r="N10"/>
  <c r="P9"/>
  <c r="N9"/>
  <c r="AU14"/>
  <c r="AR16"/>
  <c r="AP16"/>
  <c r="AQ16" s="1"/>
  <c r="AR15"/>
  <c r="AP15"/>
  <c r="AR14"/>
  <c r="AP14"/>
  <c r="AQ14" s="1"/>
  <c r="AR13"/>
  <c r="AP13"/>
  <c r="AQ13" s="1"/>
  <c r="AR12"/>
  <c r="AP12"/>
  <c r="AR11"/>
  <c r="AP11"/>
  <c r="AR10"/>
  <c r="AP10"/>
  <c r="AR9"/>
  <c r="AP9"/>
  <c r="AJ16"/>
  <c r="AH16"/>
  <c r="AI16" s="1"/>
  <c r="AJ15"/>
  <c r="AH15"/>
  <c r="AJ14"/>
  <c r="AH14"/>
  <c r="AI14" s="1"/>
  <c r="AJ13"/>
  <c r="AH13"/>
  <c r="AI13" s="1"/>
  <c r="AJ12"/>
  <c r="AH12"/>
  <c r="AJ11"/>
  <c r="AI11"/>
  <c r="AH11"/>
  <c r="AK11" s="1"/>
  <c r="AJ10"/>
  <c r="AI10" s="1"/>
  <c r="AH10"/>
  <c r="AJ9"/>
  <c r="AI9"/>
  <c r="AH9"/>
  <c r="AK9" s="1"/>
  <c r="AB16"/>
  <c r="Z16"/>
  <c r="AB15"/>
  <c r="Z15"/>
  <c r="AB14"/>
  <c r="Z14"/>
  <c r="AB13"/>
  <c r="AA13" s="1"/>
  <c r="Z13"/>
  <c r="AB12"/>
  <c r="Z12"/>
  <c r="AB11"/>
  <c r="Z11"/>
  <c r="AB10"/>
  <c r="Z10"/>
  <c r="AB9"/>
  <c r="Z9"/>
  <c r="T16"/>
  <c r="R16"/>
  <c r="T15"/>
  <c r="R15"/>
  <c r="T14"/>
  <c r="R14"/>
  <c r="T13"/>
  <c r="R13"/>
  <c r="T12"/>
  <c r="R12"/>
  <c r="T11"/>
  <c r="R11"/>
  <c r="T10"/>
  <c r="R10"/>
  <c r="T9"/>
  <c r="R9"/>
  <c r="L16"/>
  <c r="K16" s="1"/>
  <c r="J16"/>
  <c r="L15"/>
  <c r="K15" s="1"/>
  <c r="J15"/>
  <c r="L14"/>
  <c r="J14"/>
  <c r="K14" s="1"/>
  <c r="L13"/>
  <c r="J13"/>
  <c r="K13" s="1"/>
  <c r="L12"/>
  <c r="J12"/>
  <c r="K12" s="1"/>
  <c r="L11"/>
  <c r="J11"/>
  <c r="K11" s="1"/>
  <c r="L10"/>
  <c r="J10"/>
  <c r="K10" s="1"/>
  <c r="D16"/>
  <c r="B16"/>
  <c r="C16" s="1"/>
  <c r="D15"/>
  <c r="B15"/>
  <c r="C15" s="1"/>
  <c r="D14"/>
  <c r="B14"/>
  <c r="C14" s="1"/>
  <c r="D13"/>
  <c r="B13"/>
  <c r="C13" s="1"/>
  <c r="D12"/>
  <c r="B12"/>
  <c r="C12" s="1"/>
  <c r="D11"/>
  <c r="B11"/>
  <c r="D10"/>
  <c r="B10"/>
  <c r="E10" s="1"/>
  <c r="L9"/>
  <c r="J9"/>
  <c r="D9"/>
  <c r="B9"/>
  <c r="AT7"/>
  <c r="AP7"/>
  <c r="AL7"/>
  <c r="AH7"/>
  <c r="AD7"/>
  <c r="Z7"/>
  <c r="V7"/>
  <c r="R7"/>
  <c r="N7"/>
  <c r="J7"/>
  <c r="F7"/>
  <c r="B7"/>
  <c r="B5"/>
  <c r="B4"/>
  <c r="BC58"/>
  <c r="BC57"/>
  <c r="BC38"/>
  <c r="BC37"/>
  <c r="BC18"/>
  <c r="AU58"/>
  <c r="AS58"/>
  <c r="AQ58"/>
  <c r="AO58"/>
  <c r="AM58"/>
  <c r="AK58"/>
  <c r="AI58"/>
  <c r="AG58"/>
  <c r="AE58"/>
  <c r="AC58"/>
  <c r="AA58"/>
  <c r="Y58"/>
  <c r="W58"/>
  <c r="U58"/>
  <c r="S58"/>
  <c r="Q58"/>
  <c r="O58"/>
  <c r="M58"/>
  <c r="K58"/>
  <c r="G58"/>
  <c r="I58"/>
  <c r="E58"/>
  <c r="C58"/>
  <c r="AU57"/>
  <c r="AS57"/>
  <c r="AQ57"/>
  <c r="AO57"/>
  <c r="AM57"/>
  <c r="AK57"/>
  <c r="AI57"/>
  <c r="AG57"/>
  <c r="AE57"/>
  <c r="AC57"/>
  <c r="AA57"/>
  <c r="Y57"/>
  <c r="W57"/>
  <c r="U57"/>
  <c r="S57"/>
  <c r="Q57"/>
  <c r="O57"/>
  <c r="M57"/>
  <c r="K57"/>
  <c r="I57"/>
  <c r="G57"/>
  <c r="E57"/>
  <c r="C57"/>
  <c r="AW58"/>
  <c r="AW57"/>
  <c r="AW18"/>
  <c r="AO18"/>
  <c r="C17"/>
  <c r="G17"/>
  <c r="K17"/>
  <c r="O17"/>
  <c r="S17"/>
  <c r="W17"/>
  <c r="AA17"/>
  <c r="AE17"/>
  <c r="AI17"/>
  <c r="AM17"/>
  <c r="AQ17"/>
  <c r="AU17"/>
  <c r="AW17"/>
  <c r="C18"/>
  <c r="G18"/>
  <c r="K18"/>
  <c r="O18"/>
  <c r="S18"/>
  <c r="W18"/>
  <c r="AA18"/>
  <c r="AE18"/>
  <c r="AI18"/>
  <c r="AM18"/>
  <c r="AQ18"/>
  <c r="AU18"/>
  <c r="AS18"/>
  <c r="E18"/>
  <c r="I18"/>
  <c r="Q18"/>
  <c r="U18"/>
  <c r="Y18"/>
  <c r="AG18"/>
  <c r="M18"/>
  <c r="AC18"/>
  <c r="AK18"/>
  <c r="I17"/>
  <c r="M17"/>
  <c r="Y17"/>
  <c r="E17"/>
  <c r="U17"/>
  <c r="Q17"/>
  <c r="AC17"/>
  <c r="AG17"/>
  <c r="AK17"/>
  <c r="AO17"/>
  <c r="AS17"/>
  <c r="K114"/>
  <c r="AM114"/>
  <c r="C94"/>
  <c r="G94"/>
  <c r="K94"/>
  <c r="S94"/>
  <c r="W94"/>
  <c r="AA94"/>
  <c r="AI94"/>
  <c r="AM94"/>
  <c r="AQ94"/>
  <c r="BC30"/>
  <c r="BC31"/>
  <c r="BC32"/>
  <c r="BC33"/>
  <c r="BC34"/>
  <c r="BC35"/>
  <c r="BC36"/>
  <c r="G74"/>
  <c r="O74"/>
  <c r="S74"/>
  <c r="W74"/>
  <c r="AE74"/>
  <c r="AI74"/>
  <c r="AM74"/>
  <c r="AU74"/>
  <c r="O54"/>
  <c r="S54"/>
  <c r="W54"/>
  <c r="AE54"/>
  <c r="AI54"/>
  <c r="AM54"/>
  <c r="AU54"/>
  <c r="C34"/>
  <c r="W34"/>
  <c r="AI34"/>
  <c r="AM34"/>
  <c r="AQ34"/>
  <c r="BB74"/>
  <c r="BC56"/>
  <c r="BB76"/>
  <c r="BB96"/>
  <c r="BB116"/>
  <c r="BC116"/>
  <c r="BC55"/>
  <c r="BB75"/>
  <c r="BB95"/>
  <c r="BC95"/>
  <c r="BC53"/>
  <c r="BB73"/>
  <c r="BB93"/>
  <c r="BC93"/>
  <c r="BC52"/>
  <c r="BB72"/>
  <c r="BB92"/>
  <c r="BC51"/>
  <c r="BB71"/>
  <c r="BB91" s="1"/>
  <c r="BC50"/>
  <c r="BB70"/>
  <c r="BC49"/>
  <c r="BB94"/>
  <c r="BC75"/>
  <c r="BC73"/>
  <c r="BB113"/>
  <c r="BC76"/>
  <c r="BC72"/>
  <c r="AQ15"/>
  <c r="AE13"/>
  <c r="AM16"/>
  <c r="C29"/>
  <c r="AQ30"/>
  <c r="AQ109"/>
  <c r="S113"/>
  <c r="AU109"/>
  <c r="G9"/>
  <c r="I9" s="1"/>
  <c r="BC96"/>
  <c r="BC94"/>
  <c r="BB114"/>
  <c r="BC114"/>
  <c r="BB112"/>
  <c r="BC112"/>
  <c r="BC92"/>
  <c r="BD91"/>
  <c r="BC71"/>
  <c r="BC113"/>
  <c r="BB115"/>
  <c r="BC115"/>
  <c r="BB90"/>
  <c r="BC70"/>
  <c r="BC74"/>
  <c r="BB110"/>
  <c r="BC90"/>
  <c r="BD111"/>
  <c r="AK10" l="1"/>
  <c r="E50"/>
  <c r="U91"/>
  <c r="AH19"/>
  <c r="AI35"/>
  <c r="AM31"/>
  <c r="AO31" s="1"/>
  <c r="AM30"/>
  <c r="AO30" s="1"/>
  <c r="C49"/>
  <c r="E49" s="1"/>
  <c r="K49"/>
  <c r="K51"/>
  <c r="M51" s="1"/>
  <c r="AI51"/>
  <c r="AK51" s="1"/>
  <c r="C52"/>
  <c r="K52"/>
  <c r="AQ53"/>
  <c r="G54"/>
  <c r="G56"/>
  <c r="AI56"/>
  <c r="W50"/>
  <c r="AE51"/>
  <c r="O53"/>
  <c r="AE53"/>
  <c r="AU55"/>
  <c r="W56"/>
  <c r="K70"/>
  <c r="AA70"/>
  <c r="AU72"/>
  <c r="AE76"/>
  <c r="G89"/>
  <c r="I89" s="1"/>
  <c r="F99" s="1"/>
  <c r="AQ92"/>
  <c r="G93"/>
  <c r="AI93"/>
  <c r="K96"/>
  <c r="AQ96"/>
  <c r="AM89"/>
  <c r="O90"/>
  <c r="Q90" s="1"/>
  <c r="N99" s="1"/>
  <c r="C109"/>
  <c r="G113"/>
  <c r="G115"/>
  <c r="S115"/>
  <c r="K116"/>
  <c r="AM110"/>
  <c r="AO110" s="1"/>
  <c r="AL119" s="1"/>
  <c r="AM116"/>
  <c r="M10"/>
  <c r="AU11"/>
  <c r="AU15"/>
  <c r="M31"/>
  <c r="Y30"/>
  <c r="AC31"/>
  <c r="Y50"/>
  <c r="AS51"/>
  <c r="M29"/>
  <c r="J39" s="1"/>
  <c r="AC29"/>
  <c r="M30"/>
  <c r="Q31"/>
  <c r="AG31"/>
  <c r="M49"/>
  <c r="AS49"/>
  <c r="AC50"/>
  <c r="AG51"/>
  <c r="M69"/>
  <c r="AC69"/>
  <c r="AS69"/>
  <c r="M70"/>
  <c r="AC70"/>
  <c r="AG111"/>
  <c r="AI30"/>
  <c r="AQ50"/>
  <c r="AS50" s="1"/>
  <c r="G51"/>
  <c r="I51" s="1"/>
  <c r="S51"/>
  <c r="U51" s="1"/>
  <c r="R59" s="1"/>
  <c r="C54"/>
  <c r="K54"/>
  <c r="AQ54"/>
  <c r="G55"/>
  <c r="AI55"/>
  <c r="K56"/>
  <c r="AQ56"/>
  <c r="W49"/>
  <c r="O50"/>
  <c r="AE50"/>
  <c r="W51"/>
  <c r="O52"/>
  <c r="W53"/>
  <c r="AM53"/>
  <c r="O56"/>
  <c r="AE56"/>
  <c r="S70"/>
  <c r="AI70"/>
  <c r="AK70" s="1"/>
  <c r="AI71"/>
  <c r="AK71" s="1"/>
  <c r="G75"/>
  <c r="AI75"/>
  <c r="AA76"/>
  <c r="AE70"/>
  <c r="AU70"/>
  <c r="AM71"/>
  <c r="AU90"/>
  <c r="AW90" s="1"/>
  <c r="AT99" s="1"/>
  <c r="W93"/>
  <c r="O94"/>
  <c r="G109"/>
  <c r="S109"/>
  <c r="C110"/>
  <c r="AI111"/>
  <c r="C112"/>
  <c r="G114"/>
  <c r="G116"/>
  <c r="AI116"/>
  <c r="O109"/>
  <c r="Q109" s="1"/>
  <c r="AE116"/>
  <c r="AW11"/>
  <c r="AU13"/>
  <c r="E31"/>
  <c r="Q30"/>
  <c r="N39" s="1"/>
  <c r="U31"/>
  <c r="AG30"/>
  <c r="Y49"/>
  <c r="Q50"/>
  <c r="N59" s="1"/>
  <c r="AG50"/>
  <c r="AD59" s="1"/>
  <c r="I69"/>
  <c r="AG70"/>
  <c r="AD79" s="1"/>
  <c r="AW70"/>
  <c r="AT79" s="1"/>
  <c r="AO89"/>
  <c r="I109"/>
  <c r="AK111"/>
  <c r="M11"/>
  <c r="AK29"/>
  <c r="E30"/>
  <c r="U30"/>
  <c r="Y31"/>
  <c r="AK30"/>
  <c r="Y51"/>
  <c r="U70"/>
  <c r="AO71"/>
  <c r="AL79" s="1"/>
  <c r="AK89"/>
  <c r="E90"/>
  <c r="B99" s="1"/>
  <c r="B100" s="1"/>
  <c r="I91"/>
  <c r="AO91"/>
  <c r="E109"/>
  <c r="U109"/>
  <c r="E110"/>
  <c r="AO111"/>
  <c r="BB111"/>
  <c r="BC111" s="1"/>
  <c r="BC91"/>
  <c r="V39"/>
  <c r="BB89"/>
  <c r="BC69"/>
  <c r="AQ31"/>
  <c r="AS31" s="1"/>
  <c r="AP39" s="1"/>
  <c r="AU30"/>
  <c r="C9"/>
  <c r="E9" s="1"/>
  <c r="S9"/>
  <c r="U9" s="1"/>
  <c r="S13"/>
  <c r="S15"/>
  <c r="AA9"/>
  <c r="AC9" s="1"/>
  <c r="AA11"/>
  <c r="AC11" s="1"/>
  <c r="AA15"/>
  <c r="AI15"/>
  <c r="AQ9"/>
  <c r="AS9" s="1"/>
  <c r="AP19" s="1"/>
  <c r="AQ11"/>
  <c r="AS11" s="1"/>
  <c r="AM15"/>
  <c r="G29"/>
  <c r="I29" s="1"/>
  <c r="G33"/>
  <c r="G49"/>
  <c r="I49" s="1"/>
  <c r="F59" s="1"/>
  <c r="K50"/>
  <c r="M50" s="1"/>
  <c r="AA51"/>
  <c r="AC51" s="1"/>
  <c r="AA52"/>
  <c r="AQ52"/>
  <c r="AA53"/>
  <c r="AA54"/>
  <c r="S55"/>
  <c r="AA56"/>
  <c r="AM51"/>
  <c r="AO51" s="1"/>
  <c r="AU52"/>
  <c r="AE55"/>
  <c r="AU56"/>
  <c r="C70"/>
  <c r="E70" s="1"/>
  <c r="AQ70"/>
  <c r="AS70" s="1"/>
  <c r="G71"/>
  <c r="I71" s="1"/>
  <c r="K72"/>
  <c r="K76"/>
  <c r="W69"/>
  <c r="Y69" s="1"/>
  <c r="O70"/>
  <c r="Q70" s="1"/>
  <c r="N79" s="1"/>
  <c r="AM75"/>
  <c r="AU76"/>
  <c r="S89"/>
  <c r="U89" s="1"/>
  <c r="R99" s="1"/>
  <c r="S93"/>
  <c r="S95"/>
  <c r="C96"/>
  <c r="AE92"/>
  <c r="AM93"/>
  <c r="AE94"/>
  <c r="AI109"/>
  <c r="AK109" s="1"/>
  <c r="AH119" s="1"/>
  <c r="AH120" s="1"/>
  <c r="AA110"/>
  <c r="AC110" s="1"/>
  <c r="Z119" s="1"/>
  <c r="AQ110"/>
  <c r="AS110" s="1"/>
  <c r="AP119" s="1"/>
  <c r="G111"/>
  <c r="I111" s="1"/>
  <c r="F119" s="1"/>
  <c r="AQ115"/>
  <c r="AQ116"/>
  <c r="O110"/>
  <c r="Q110" s="1"/>
  <c r="O111"/>
  <c r="Q111" s="1"/>
  <c r="AM112"/>
  <c r="O115"/>
  <c r="W116"/>
  <c r="G10"/>
  <c r="G14"/>
  <c r="AU10"/>
  <c r="AW10" s="1"/>
  <c r="AI31"/>
  <c r="AK31" s="1"/>
  <c r="AH39" s="1"/>
  <c r="K9"/>
  <c r="M9" s="1"/>
  <c r="J19" s="1"/>
  <c r="S10"/>
  <c r="U10" s="1"/>
  <c r="S14"/>
  <c r="S16"/>
  <c r="AA10"/>
  <c r="AC10" s="1"/>
  <c r="AA12"/>
  <c r="AA14"/>
  <c r="AA16"/>
  <c r="AI12"/>
  <c r="AQ10"/>
  <c r="AS10" s="1"/>
  <c r="AQ12"/>
  <c r="O11"/>
  <c r="Q11" s="1"/>
  <c r="G31"/>
  <c r="I31" s="1"/>
  <c r="AI49"/>
  <c r="AK49" s="1"/>
  <c r="AH59" s="1"/>
  <c r="C51"/>
  <c r="E51" s="1"/>
  <c r="G52"/>
  <c r="AI52"/>
  <c r="C55"/>
  <c r="AM49"/>
  <c r="AO49" s="1"/>
  <c r="AL59" s="1"/>
  <c r="AL60" s="1"/>
  <c r="AU50"/>
  <c r="AW50" s="1"/>
  <c r="AT59" s="1"/>
  <c r="W55"/>
  <c r="AM55"/>
  <c r="S69"/>
  <c r="U69" s="1"/>
  <c r="R79" s="1"/>
  <c r="AI69"/>
  <c r="AK69" s="1"/>
  <c r="AH79" s="1"/>
  <c r="AH80" s="1"/>
  <c r="C71"/>
  <c r="E71" s="1"/>
  <c r="G73"/>
  <c r="K74"/>
  <c r="AQ74"/>
  <c r="W71"/>
  <c r="Y71" s="1"/>
  <c r="AE72"/>
  <c r="W73"/>
  <c r="AA90"/>
  <c r="AC90" s="1"/>
  <c r="Z99" s="1"/>
  <c r="AI91"/>
  <c r="AK91" s="1"/>
  <c r="K92"/>
  <c r="W89"/>
  <c r="Y89" s="1"/>
  <c r="V99" s="1"/>
  <c r="V100" s="1"/>
  <c r="AE90"/>
  <c r="AG90" s="1"/>
  <c r="AD99" s="1"/>
  <c r="W91"/>
  <c r="Y91" s="1"/>
  <c r="AM95"/>
  <c r="AU96"/>
  <c r="K109"/>
  <c r="M109" s="1"/>
  <c r="J119" s="1"/>
  <c r="S110"/>
  <c r="U110" s="1"/>
  <c r="AA111"/>
  <c r="AC111" s="1"/>
  <c r="K112"/>
  <c r="AA112"/>
  <c r="K113"/>
  <c r="AI114"/>
  <c r="C115"/>
  <c r="AI115"/>
  <c r="C116"/>
  <c r="S116"/>
  <c r="AE109"/>
  <c r="AG109" s="1"/>
  <c r="AD119" s="1"/>
  <c r="AD120" s="1"/>
  <c r="AU110"/>
  <c r="AW110" s="1"/>
  <c r="AT119" s="1"/>
  <c r="AT120" s="1"/>
  <c r="W111"/>
  <c r="Y111" s="1"/>
  <c r="V119" s="1"/>
  <c r="AU111"/>
  <c r="AW111" s="1"/>
  <c r="O114"/>
  <c r="AU114"/>
  <c r="W115"/>
  <c r="AM115"/>
  <c r="AU9"/>
  <c r="AW9" s="1"/>
  <c r="G12"/>
  <c r="G16"/>
  <c r="AU12"/>
  <c r="AI33"/>
  <c r="AU34"/>
  <c r="C11"/>
  <c r="E11" s="1"/>
  <c r="S12"/>
  <c r="O9"/>
  <c r="Q9" s="1"/>
  <c r="O15"/>
  <c r="AE11"/>
  <c r="AG11" s="1"/>
  <c r="AE15"/>
  <c r="AM9"/>
  <c r="AO9" s="1"/>
  <c r="AL19" s="1"/>
  <c r="AH20" s="1"/>
  <c r="AM11"/>
  <c r="AO11" s="1"/>
  <c r="G30"/>
  <c r="I30" s="1"/>
  <c r="G34"/>
  <c r="G11"/>
  <c r="I11" s="1"/>
  <c r="F19" s="1"/>
  <c r="G15"/>
  <c r="Z39"/>
  <c r="C10"/>
  <c r="S11"/>
  <c r="U11" s="1"/>
  <c r="O12"/>
  <c r="O14"/>
  <c r="O16"/>
  <c r="AE12"/>
  <c r="AE14"/>
  <c r="AE16"/>
  <c r="AM10"/>
  <c r="AO10" s="1"/>
  <c r="G32"/>
  <c r="AU31"/>
  <c r="AW31" s="1"/>
  <c r="AT39" s="1"/>
  <c r="AT40" s="1"/>
  <c r="G13"/>
  <c r="B39"/>
  <c r="S29"/>
  <c r="U29" s="1"/>
  <c r="R39" s="1"/>
  <c r="R40" s="1"/>
  <c r="AE29"/>
  <c r="AG29" s="1"/>
  <c r="AD39" s="1"/>
  <c r="AE33"/>
  <c r="AE9"/>
  <c r="AG9" s="1"/>
  <c r="AE10"/>
  <c r="W10"/>
  <c r="Y10" s="1"/>
  <c r="W12"/>
  <c r="W14"/>
  <c r="W16"/>
  <c r="W9"/>
  <c r="Y9" s="1"/>
  <c r="V19" s="1"/>
  <c r="W11"/>
  <c r="Y11" s="1"/>
  <c r="W15"/>
  <c r="O10"/>
  <c r="Q10" s="1"/>
  <c r="O13"/>
  <c r="AD19" l="1"/>
  <c r="AH60"/>
  <c r="B79"/>
  <c r="AP40"/>
  <c r="AL120"/>
  <c r="N19"/>
  <c r="J20" s="1"/>
  <c r="Z120"/>
  <c r="R100"/>
  <c r="V79"/>
  <c r="V80" s="1"/>
  <c r="F39"/>
  <c r="N119"/>
  <c r="N120" s="1"/>
  <c r="Z59"/>
  <c r="Z60" s="1"/>
  <c r="N40"/>
  <c r="J40"/>
  <c r="AP100"/>
  <c r="AT100"/>
  <c r="J100"/>
  <c r="N100"/>
  <c r="AP120"/>
  <c r="AP20"/>
  <c r="Z19"/>
  <c r="AD20" s="1"/>
  <c r="B19"/>
  <c r="B20" s="1"/>
  <c r="AL80"/>
  <c r="AT80"/>
  <c r="AL39"/>
  <c r="Z100"/>
  <c r="AD100"/>
  <c r="R19"/>
  <c r="R20" s="1"/>
  <c r="F100"/>
  <c r="B59"/>
  <c r="B60" s="1"/>
  <c r="B40"/>
  <c r="AT19"/>
  <c r="AT20" s="1"/>
  <c r="R119"/>
  <c r="R120" s="1"/>
  <c r="F79"/>
  <c r="F80" s="1"/>
  <c r="Z79"/>
  <c r="Z80" s="1"/>
  <c r="AP59"/>
  <c r="AP60" s="1"/>
  <c r="AD40"/>
  <c r="V59"/>
  <c r="V60" s="1"/>
  <c r="AP79"/>
  <c r="AP80" s="1"/>
  <c r="V40"/>
  <c r="Z40"/>
  <c r="B119"/>
  <c r="F120" s="1"/>
  <c r="AH99"/>
  <c r="AL99"/>
  <c r="J79"/>
  <c r="N80" s="1"/>
  <c r="J59"/>
  <c r="J60" s="1"/>
  <c r="Z20"/>
  <c r="AL40"/>
  <c r="BC89"/>
  <c r="BB109"/>
  <c r="BC109" s="1"/>
  <c r="AL20"/>
  <c r="AH40"/>
  <c r="F40"/>
  <c r="H25" s="1"/>
  <c r="H24"/>
  <c r="N20"/>
  <c r="H4"/>
  <c r="AL100" l="1"/>
  <c r="H85" s="1"/>
  <c r="AH100"/>
  <c r="H84" s="1"/>
  <c r="F20"/>
  <c r="H5" s="1"/>
  <c r="N60"/>
  <c r="J120"/>
  <c r="J80"/>
  <c r="R80"/>
  <c r="V20"/>
  <c r="AD60"/>
  <c r="V120"/>
  <c r="H105" s="1"/>
  <c r="AT60"/>
  <c r="AD80"/>
  <c r="H65" s="1"/>
  <c r="R60"/>
  <c r="H44" s="1"/>
  <c r="B120"/>
  <c r="F60"/>
  <c r="H45" s="1"/>
  <c r="B80"/>
  <c r="H64" s="1"/>
  <c r="H104" l="1"/>
</calcChain>
</file>

<file path=xl/sharedStrings.xml><?xml version="1.0" encoding="utf-8"?>
<sst xmlns="http://schemas.openxmlformats.org/spreadsheetml/2006/main" count="312" uniqueCount="78">
  <si>
    <t>Тур 2</t>
  </si>
  <si>
    <t>Итог</t>
  </si>
  <si>
    <t>прогноз</t>
  </si>
  <si>
    <t>очки</t>
  </si>
  <si>
    <t>10211310101122102112</t>
  </si>
  <si>
    <t>Игрок 13</t>
  </si>
  <si>
    <t>Игрок 14</t>
  </si>
  <si>
    <t>Игрок 15</t>
  </si>
  <si>
    <t>Игрок 16</t>
  </si>
  <si>
    <t>Игрок 17</t>
  </si>
  <si>
    <t>Игрок 18</t>
  </si>
  <si>
    <t>Игрок 19</t>
  </si>
  <si>
    <t>Игрок 20</t>
  </si>
  <si>
    <t>Игрок 21</t>
  </si>
  <si>
    <t>Игрок 22</t>
  </si>
  <si>
    <t>Игрок 23</t>
  </si>
  <si>
    <t>Игрок 24</t>
  </si>
  <si>
    <t>Команда 8</t>
  </si>
  <si>
    <t>Команда 9</t>
  </si>
  <si>
    <t>Команда 10</t>
  </si>
  <si>
    <t>Команда 11</t>
  </si>
  <si>
    <t>Команда 12</t>
  </si>
  <si>
    <t>Спартакфорум</t>
  </si>
  <si>
    <t>ЗенитЗоне</t>
  </si>
  <si>
    <t>Проф.прогноза</t>
  </si>
  <si>
    <t>1/2 1 игра</t>
  </si>
  <si>
    <t>Спартанцы IT</t>
  </si>
  <si>
    <t>КСП "Торпедо"</t>
  </si>
  <si>
    <t>liga1.ru</t>
  </si>
  <si>
    <t>NORGE</t>
  </si>
  <si>
    <t>Gambit13</t>
  </si>
  <si>
    <t>ЯД</t>
  </si>
  <si>
    <t>ESI2607</t>
  </si>
  <si>
    <t>Zapro100</t>
  </si>
  <si>
    <t>Efremys</t>
  </si>
  <si>
    <t xml:space="preserve">Aragorn </t>
  </si>
  <si>
    <t>0211102112210121</t>
  </si>
  <si>
    <t>1221113102210022</t>
  </si>
  <si>
    <t>1121012112211110</t>
  </si>
  <si>
    <t>1211212012110111</t>
  </si>
  <si>
    <t>saleh</t>
  </si>
  <si>
    <t>aks</t>
  </si>
  <si>
    <t>1321112102211111</t>
  </si>
  <si>
    <t>Эдмундо</t>
  </si>
  <si>
    <t>1012112011210211</t>
  </si>
  <si>
    <t>1011102112111021</t>
  </si>
  <si>
    <t>NecID</t>
  </si>
  <si>
    <t>1121102111211200</t>
  </si>
  <si>
    <t>1221103112201121</t>
  </si>
  <si>
    <t>Ice</t>
  </si>
  <si>
    <t>1122112112211021</t>
  </si>
  <si>
    <t xml:space="preserve">PiF </t>
  </si>
  <si>
    <t>1111113112201121</t>
  </si>
  <si>
    <t>Урал-72</t>
  </si>
  <si>
    <t>0120122113101110</t>
  </si>
  <si>
    <t>ZHEKA_KORCHAGIN</t>
  </si>
  <si>
    <t>1221123112311220</t>
  </si>
  <si>
    <t>strelets</t>
  </si>
  <si>
    <t>1111123201212121</t>
  </si>
  <si>
    <t>1211112112101221</t>
  </si>
  <si>
    <t>0121202111112011</t>
  </si>
  <si>
    <t>shaydul</t>
  </si>
  <si>
    <t>0111102112110121</t>
  </si>
  <si>
    <t>dauren</t>
  </si>
  <si>
    <t>1121102110101111</t>
  </si>
  <si>
    <t>Korsar</t>
  </si>
  <si>
    <t>1221113112210110</t>
  </si>
  <si>
    <t>Дармштадт - Штутгарт</t>
  </si>
  <si>
    <t>Ливерпуль - Тоттенхэм</t>
  </si>
  <si>
    <t>Ростов - Спартак</t>
  </si>
  <si>
    <t xml:space="preserve"> Барселона - Реал </t>
  </si>
  <si>
    <t xml:space="preserve">Лацио - Рома </t>
  </si>
  <si>
    <t>Боруссия М - Герта</t>
  </si>
  <si>
    <t>Бастия - Марсель</t>
  </si>
  <si>
    <t>Зенит - ЦСКА</t>
  </si>
  <si>
    <t>2</t>
  </si>
  <si>
    <t>1</t>
  </si>
  <si>
    <t>0</t>
  </si>
</sst>
</file>

<file path=xl/styles.xml><?xml version="1.0" encoding="utf-8"?>
<styleSheet xmlns="http://schemas.openxmlformats.org/spreadsheetml/2006/main">
  <fonts count="44">
    <font>
      <sz val="10"/>
      <name val="Arial Cyr"/>
      <charset val="204"/>
    </font>
    <font>
      <sz val="11"/>
      <color indexed="62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0"/>
      <color indexed="17"/>
      <name val="Arial Cyr"/>
      <charset val="204"/>
    </font>
    <font>
      <sz val="10"/>
      <color indexed="8"/>
      <name val="Arial Cyr"/>
      <charset val="204"/>
    </font>
    <font>
      <b/>
      <sz val="10"/>
      <color indexed="18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10"/>
      <color indexed="30"/>
      <name val="Arial"/>
      <family val="2"/>
      <charset val="204"/>
    </font>
    <font>
      <b/>
      <sz val="9"/>
      <color indexed="30"/>
      <name val="Arial"/>
      <family val="2"/>
      <charset val="204"/>
    </font>
    <font>
      <b/>
      <sz val="11"/>
      <color indexed="30"/>
      <name val="Arial"/>
      <family val="2"/>
      <charset val="204"/>
    </font>
    <font>
      <b/>
      <sz val="16"/>
      <color indexed="3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10"/>
      <color indexed="51"/>
      <name val="Arial"/>
      <family val="2"/>
      <charset val="204"/>
    </font>
    <font>
      <b/>
      <sz val="9"/>
      <color indexed="30"/>
      <name val="Arial"/>
      <family val="2"/>
      <charset val="204"/>
    </font>
    <font>
      <b/>
      <sz val="10"/>
      <color indexed="30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3"/>
      <name val="Arial"/>
      <family val="2"/>
      <charset val="204"/>
    </font>
    <font>
      <b/>
      <sz val="10"/>
      <color indexed="36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9"/>
      <color indexed="48"/>
      <name val="Arial"/>
      <family val="2"/>
      <charset val="204"/>
    </font>
    <font>
      <sz val="8"/>
      <color indexed="48"/>
      <name val="Arial"/>
      <family val="2"/>
      <charset val="204"/>
    </font>
    <font>
      <b/>
      <sz val="11"/>
      <color indexed="48"/>
      <name val="Arial"/>
      <family val="2"/>
      <charset val="204"/>
    </font>
    <font>
      <b/>
      <sz val="9"/>
      <color rgb="FF0070C0"/>
      <name val="Arial"/>
      <family val="2"/>
      <charset val="204"/>
    </font>
    <font>
      <sz val="12"/>
      <color rgb="FFFF0000"/>
      <name val="Arial"/>
      <family val="2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4E43C"/>
        <bgColor indexed="64"/>
      </patternFill>
    </fill>
    <fill>
      <patternFill patternType="solid">
        <fgColor rgb="FF69D8FF"/>
        <bgColor indexed="64"/>
      </patternFill>
    </fill>
    <fill>
      <patternFill patternType="solid">
        <fgColor rgb="FFEDCCCB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1" fillId="3" borderId="1" applyNumberFormat="0" applyAlignment="0" applyProtection="0"/>
    <xf numFmtId="0" fontId="3" fillId="2" borderId="2" applyNumberFormat="0" applyAlignment="0" applyProtection="0"/>
    <xf numFmtId="0" fontId="4" fillId="2" borderId="1" applyNumberFormat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6" applyNumberFormat="0" applyFill="0" applyAlignment="0" applyProtection="0"/>
    <xf numFmtId="0" fontId="8" fillId="11" borderId="7" applyNumberFormat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12" borderId="0" applyNumberFormat="0" applyBorder="0" applyAlignment="0" applyProtection="0"/>
    <xf numFmtId="0" fontId="12" fillId="0" borderId="0" applyNumberFormat="0" applyFill="0" applyBorder="0" applyAlignment="0" applyProtection="0"/>
    <xf numFmtId="0" fontId="1" fillId="4" borderId="8" applyNumberFormat="0" applyFont="0" applyAlignment="0" applyProtection="0"/>
    <xf numFmtId="0" fontId="13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13" borderId="0" applyNumberFormat="0" applyBorder="0" applyAlignment="0" applyProtection="0"/>
  </cellStyleXfs>
  <cellXfs count="294">
    <xf numFmtId="0" fontId="0" fillId="0" borderId="0" xfId="0"/>
    <xf numFmtId="0" fontId="0" fillId="0" borderId="0" xfId="0" applyFill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right"/>
    </xf>
    <xf numFmtId="0" fontId="22" fillId="0" borderId="0" xfId="0" applyFont="1"/>
    <xf numFmtId="0" fontId="23" fillId="0" borderId="0" xfId="0" applyFont="1" applyFill="1"/>
    <xf numFmtId="0" fontId="22" fillId="0" borderId="0" xfId="0" applyFont="1" applyFill="1"/>
    <xf numFmtId="1" fontId="21" fillId="0" borderId="0" xfId="0" applyNumberFormat="1" applyFont="1" applyFill="1" applyBorder="1" applyAlignment="1">
      <alignment horizontal="center"/>
    </xf>
    <xf numFmtId="1" fontId="21" fillId="0" borderId="0" xfId="0" applyNumberFormat="1" applyFont="1" applyFill="1" applyAlignment="1">
      <alignment horizontal="center"/>
    </xf>
    <xf numFmtId="1" fontId="24" fillId="0" borderId="10" xfId="0" applyNumberFormat="1" applyFont="1" applyFill="1" applyBorder="1" applyAlignment="1">
      <alignment horizontal="center"/>
    </xf>
    <xf numFmtId="1" fontId="29" fillId="0" borderId="0" xfId="0" applyNumberFormat="1" applyFont="1" applyFill="1" applyBorder="1" applyAlignment="1">
      <alignment vertical="center"/>
    </xf>
    <xf numFmtId="0" fontId="22" fillId="0" borderId="0" xfId="0" applyFont="1" applyBorder="1"/>
    <xf numFmtId="1" fontId="32" fillId="0" borderId="0" xfId="0" applyNumberFormat="1" applyFont="1" applyFill="1" applyBorder="1" applyAlignment="1">
      <alignment horizontal="center"/>
    </xf>
    <xf numFmtId="0" fontId="30" fillId="0" borderId="0" xfId="0" applyFont="1" applyFill="1"/>
    <xf numFmtId="1" fontId="21" fillId="0" borderId="11" xfId="0" applyNumberFormat="1" applyFont="1" applyFill="1" applyBorder="1" applyAlignment="1">
      <alignment horizontal="center"/>
    </xf>
    <xf numFmtId="0" fontId="23" fillId="14" borderId="10" xfId="0" applyFont="1" applyFill="1" applyBorder="1" applyAlignment="1">
      <alignment horizontal="center"/>
    </xf>
    <xf numFmtId="0" fontId="23" fillId="14" borderId="12" xfId="0" applyFont="1" applyFill="1" applyBorder="1" applyAlignment="1">
      <alignment horizontal="center"/>
    </xf>
    <xf numFmtId="1" fontId="23" fillId="14" borderId="13" xfId="0" applyNumberFormat="1" applyFont="1" applyFill="1" applyBorder="1" applyAlignment="1">
      <alignment horizontal="center"/>
    </xf>
    <xf numFmtId="1" fontId="25" fillId="14" borderId="10" xfId="0" applyNumberFormat="1" applyFont="1" applyFill="1" applyBorder="1" applyAlignment="1">
      <alignment horizontal="center"/>
    </xf>
    <xf numFmtId="1" fontId="23" fillId="14" borderId="10" xfId="0" applyNumberFormat="1" applyFont="1" applyFill="1" applyBorder="1" applyAlignment="1">
      <alignment horizontal="center"/>
    </xf>
    <xf numFmtId="1" fontId="25" fillId="14" borderId="12" xfId="0" applyNumberFormat="1" applyFont="1" applyFill="1" applyBorder="1" applyAlignment="1">
      <alignment horizontal="center"/>
    </xf>
    <xf numFmtId="0" fontId="23" fillId="15" borderId="10" xfId="0" applyFont="1" applyFill="1" applyBorder="1" applyAlignment="1">
      <alignment horizontal="center"/>
    </xf>
    <xf numFmtId="1" fontId="23" fillId="15" borderId="14" xfId="0" applyNumberFormat="1" applyFont="1" applyFill="1" applyBorder="1" applyAlignment="1">
      <alignment horizontal="center"/>
    </xf>
    <xf numFmtId="1" fontId="23" fillId="15" borderId="13" xfId="0" applyNumberFormat="1" applyFont="1" applyFill="1" applyBorder="1" applyAlignment="1">
      <alignment horizontal="center"/>
    </xf>
    <xf numFmtId="1" fontId="33" fillId="15" borderId="10" xfId="0" applyNumberFormat="1" applyFont="1" applyFill="1" applyBorder="1" applyAlignment="1">
      <alignment horizontal="center"/>
    </xf>
    <xf numFmtId="1" fontId="25" fillId="15" borderId="10" xfId="0" applyNumberFormat="1" applyFont="1" applyFill="1" applyBorder="1" applyAlignment="1">
      <alignment horizontal="center"/>
    </xf>
    <xf numFmtId="0" fontId="34" fillId="14" borderId="10" xfId="0" applyFont="1" applyFill="1" applyBorder="1" applyAlignment="1">
      <alignment horizontal="center"/>
    </xf>
    <xf numFmtId="0" fontId="17" fillId="0" borderId="0" xfId="0" applyFont="1"/>
    <xf numFmtId="0" fontId="0" fillId="0" borderId="0" xfId="0" applyAlignment="1"/>
    <xf numFmtId="49" fontId="0" fillId="0" borderId="0" xfId="0" applyNumberFormat="1"/>
    <xf numFmtId="49" fontId="24" fillId="0" borderId="10" xfId="0" applyNumberFormat="1" applyFont="1" applyFill="1" applyBorder="1" applyAlignment="1">
      <alignment horizontal="center"/>
    </xf>
    <xf numFmtId="0" fontId="31" fillId="0" borderId="0" xfId="0" applyFont="1" applyFill="1" applyProtection="1">
      <protection locked="0"/>
    </xf>
    <xf numFmtId="49" fontId="24" fillId="0" borderId="10" xfId="0" applyNumberFormat="1" applyFont="1" applyFill="1" applyBorder="1" applyAlignment="1" applyProtection="1">
      <alignment horizontal="center"/>
      <protection locked="0"/>
    </xf>
    <xf numFmtId="0" fontId="23" fillId="0" borderId="0" xfId="0" applyFont="1" applyFill="1" applyProtection="1">
      <protection locked="0"/>
    </xf>
    <xf numFmtId="0" fontId="22" fillId="0" borderId="0" xfId="0" applyFont="1" applyFill="1" applyProtection="1">
      <protection locked="0"/>
    </xf>
    <xf numFmtId="0" fontId="0" fillId="0" borderId="0" xfId="0" applyProtection="1">
      <protection locked="0"/>
    </xf>
    <xf numFmtId="1" fontId="24" fillId="0" borderId="10" xfId="0" applyNumberFormat="1" applyFont="1" applyFill="1" applyBorder="1" applyAlignment="1" applyProtection="1">
      <alignment horizontal="center"/>
      <protection locked="0"/>
    </xf>
    <xf numFmtId="0" fontId="24" fillId="0" borderId="10" xfId="0" applyNumberFormat="1" applyFont="1" applyFill="1" applyBorder="1" applyAlignment="1" applyProtection="1">
      <alignment horizontal="center"/>
      <protection locked="0"/>
    </xf>
    <xf numFmtId="0" fontId="36" fillId="16" borderId="10" xfId="0" applyFont="1" applyFill="1" applyBorder="1" applyAlignment="1">
      <alignment horizontal="center"/>
    </xf>
    <xf numFmtId="0" fontId="23" fillId="16" borderId="10" xfId="0" applyFont="1" applyFill="1" applyBorder="1" applyAlignment="1">
      <alignment horizontal="center"/>
    </xf>
    <xf numFmtId="1" fontId="23" fillId="16" borderId="14" xfId="0" applyNumberFormat="1" applyFont="1" applyFill="1" applyBorder="1" applyAlignment="1">
      <alignment horizontal="center"/>
    </xf>
    <xf numFmtId="1" fontId="23" fillId="16" borderId="13" xfId="0" applyNumberFormat="1" applyFont="1" applyFill="1" applyBorder="1" applyAlignment="1">
      <alignment horizontal="center"/>
    </xf>
    <xf numFmtId="1" fontId="25" fillId="16" borderId="10" xfId="0" applyNumberFormat="1" applyFont="1" applyFill="1" applyBorder="1" applyAlignment="1">
      <alignment horizontal="center"/>
    </xf>
    <xf numFmtId="0" fontId="20" fillId="17" borderId="10" xfId="0" applyFont="1" applyFill="1" applyBorder="1" applyAlignment="1">
      <alignment horizontal="center"/>
    </xf>
    <xf numFmtId="0" fontId="23" fillId="18" borderId="10" xfId="0" applyFont="1" applyFill="1" applyBorder="1" applyAlignment="1">
      <alignment horizontal="center"/>
    </xf>
    <xf numFmtId="1" fontId="23" fillId="18" borderId="10" xfId="0" applyNumberFormat="1" applyFont="1" applyFill="1" applyBorder="1" applyAlignment="1">
      <alignment horizontal="center"/>
    </xf>
    <xf numFmtId="1" fontId="23" fillId="18" borderId="13" xfId="0" applyNumberFormat="1" applyFont="1" applyFill="1" applyBorder="1" applyAlignment="1">
      <alignment horizontal="center"/>
    </xf>
    <xf numFmtId="1" fontId="25" fillId="18" borderId="10" xfId="0" applyNumberFormat="1" applyFont="1" applyFill="1" applyBorder="1" applyAlignment="1">
      <alignment horizontal="center"/>
    </xf>
    <xf numFmtId="0" fontId="23" fillId="18" borderId="12" xfId="0" applyFont="1" applyFill="1" applyBorder="1" applyAlignment="1">
      <alignment horizontal="center"/>
    </xf>
    <xf numFmtId="1" fontId="25" fillId="18" borderId="12" xfId="0" applyNumberFormat="1" applyFont="1" applyFill="1" applyBorder="1" applyAlignment="1">
      <alignment horizontal="center"/>
    </xf>
    <xf numFmtId="0" fontId="35" fillId="18" borderId="10" xfId="0" applyFont="1" applyFill="1" applyBorder="1" applyAlignment="1">
      <alignment horizontal="center"/>
    </xf>
    <xf numFmtId="0" fontId="23" fillId="19" borderId="10" xfId="0" applyFont="1" applyFill="1" applyBorder="1" applyAlignment="1">
      <alignment horizontal="center"/>
    </xf>
    <xf numFmtId="1" fontId="23" fillId="19" borderId="14" xfId="0" applyNumberFormat="1" applyFont="1" applyFill="1" applyBorder="1" applyAlignment="1">
      <alignment horizontal="center"/>
    </xf>
    <xf numFmtId="1" fontId="23" fillId="19" borderId="13" xfId="0" applyNumberFormat="1" applyFont="1" applyFill="1" applyBorder="1" applyAlignment="1">
      <alignment horizontal="center"/>
    </xf>
    <xf numFmtId="1" fontId="25" fillId="19" borderId="10" xfId="0" applyNumberFormat="1" applyFont="1" applyFill="1" applyBorder="1" applyAlignment="1">
      <alignment horizontal="center"/>
    </xf>
    <xf numFmtId="0" fontId="37" fillId="19" borderId="10" xfId="0" applyFont="1" applyFill="1" applyBorder="1" applyAlignment="1">
      <alignment horizontal="center"/>
    </xf>
    <xf numFmtId="0" fontId="23" fillId="20" borderId="10" xfId="0" applyFont="1" applyFill="1" applyBorder="1" applyAlignment="1">
      <alignment horizontal="center"/>
    </xf>
    <xf numFmtId="1" fontId="23" fillId="20" borderId="14" xfId="0" applyNumberFormat="1" applyFont="1" applyFill="1" applyBorder="1" applyAlignment="1">
      <alignment horizontal="center"/>
    </xf>
    <xf numFmtId="1" fontId="23" fillId="20" borderId="13" xfId="0" applyNumberFormat="1" applyFont="1" applyFill="1" applyBorder="1" applyAlignment="1">
      <alignment horizontal="center"/>
    </xf>
    <xf numFmtId="1" fontId="25" fillId="20" borderId="10" xfId="0" applyNumberFormat="1" applyFont="1" applyFill="1" applyBorder="1" applyAlignment="1">
      <alignment horizontal="center"/>
    </xf>
    <xf numFmtId="0" fontId="37" fillId="20" borderId="10" xfId="0" applyFont="1" applyFill="1" applyBorder="1" applyAlignment="1">
      <alignment horizontal="center"/>
    </xf>
    <xf numFmtId="0" fontId="23" fillId="21" borderId="10" xfId="0" applyFont="1" applyFill="1" applyBorder="1" applyAlignment="1">
      <alignment horizontal="center"/>
    </xf>
    <xf numFmtId="1" fontId="23" fillId="21" borderId="10" xfId="0" applyNumberFormat="1" applyFont="1" applyFill="1" applyBorder="1" applyAlignment="1">
      <alignment horizontal="center"/>
    </xf>
    <xf numFmtId="1" fontId="23" fillId="21" borderId="13" xfId="0" applyNumberFormat="1" applyFont="1" applyFill="1" applyBorder="1" applyAlignment="1">
      <alignment horizontal="center"/>
    </xf>
    <xf numFmtId="1" fontId="25" fillId="21" borderId="12" xfId="0" applyNumberFormat="1" applyFont="1" applyFill="1" applyBorder="1" applyAlignment="1">
      <alignment horizontal="center"/>
    </xf>
    <xf numFmtId="1" fontId="25" fillId="21" borderId="10" xfId="0" applyNumberFormat="1" applyFont="1" applyFill="1" applyBorder="1" applyAlignment="1">
      <alignment horizontal="center"/>
    </xf>
    <xf numFmtId="0" fontId="38" fillId="21" borderId="10" xfId="0" applyFont="1" applyFill="1" applyBorder="1" applyAlignment="1">
      <alignment horizontal="center"/>
    </xf>
    <xf numFmtId="0" fontId="23" fillId="21" borderId="12" xfId="0" applyFont="1" applyFill="1" applyBorder="1" applyAlignment="1">
      <alignment horizontal="center"/>
    </xf>
    <xf numFmtId="1" fontId="40" fillId="22" borderId="10" xfId="0" applyNumberFormat="1" applyFont="1" applyFill="1" applyBorder="1" applyAlignment="1">
      <alignment horizontal="center"/>
    </xf>
    <xf numFmtId="1" fontId="40" fillId="22" borderId="13" xfId="0" applyNumberFormat="1" applyFont="1" applyFill="1" applyBorder="1" applyAlignment="1">
      <alignment horizontal="center"/>
    </xf>
    <xf numFmtId="1" fontId="39" fillId="22" borderId="10" xfId="0" applyNumberFormat="1" applyFont="1" applyFill="1" applyBorder="1" applyAlignment="1">
      <alignment horizontal="center"/>
    </xf>
    <xf numFmtId="1" fontId="39" fillId="22" borderId="12" xfId="0" applyNumberFormat="1" applyFont="1" applyFill="1" applyBorder="1" applyAlignment="1">
      <alignment horizontal="center"/>
    </xf>
    <xf numFmtId="0" fontId="21" fillId="22" borderId="10" xfId="0" applyFont="1" applyFill="1" applyBorder="1" applyAlignment="1">
      <alignment horizontal="center"/>
    </xf>
    <xf numFmtId="0" fontId="30" fillId="22" borderId="10" xfId="0" applyFont="1" applyFill="1" applyBorder="1" applyAlignment="1">
      <alignment horizontal="center"/>
    </xf>
    <xf numFmtId="1" fontId="30" fillId="22" borderId="10" xfId="0" applyNumberFormat="1" applyFont="1" applyFill="1" applyBorder="1" applyAlignment="1">
      <alignment horizontal="center"/>
    </xf>
    <xf numFmtId="1" fontId="30" fillId="22" borderId="13" xfId="0" applyNumberFormat="1" applyFont="1" applyFill="1" applyBorder="1" applyAlignment="1">
      <alignment horizontal="center"/>
    </xf>
    <xf numFmtId="1" fontId="28" fillId="22" borderId="10" xfId="0" applyNumberFormat="1" applyFont="1" applyFill="1" applyBorder="1" applyAlignment="1">
      <alignment horizontal="center"/>
    </xf>
    <xf numFmtId="0" fontId="30" fillId="22" borderId="12" xfId="0" applyFont="1" applyFill="1" applyBorder="1" applyAlignment="1">
      <alignment horizontal="center"/>
    </xf>
    <xf numFmtId="1" fontId="28" fillId="22" borderId="12" xfId="0" applyNumberFormat="1" applyFont="1" applyFill="1" applyBorder="1" applyAlignment="1">
      <alignment horizontal="center"/>
    </xf>
    <xf numFmtId="0" fontId="23" fillId="23" borderId="10" xfId="0" applyFont="1" applyFill="1" applyBorder="1" applyAlignment="1">
      <alignment horizontal="center"/>
    </xf>
    <xf numFmtId="1" fontId="23" fillId="23" borderId="14" xfId="0" applyNumberFormat="1" applyFont="1" applyFill="1" applyBorder="1" applyAlignment="1">
      <alignment horizontal="center"/>
    </xf>
    <xf numFmtId="1" fontId="23" fillId="23" borderId="13" xfId="0" applyNumberFormat="1" applyFont="1" applyFill="1" applyBorder="1" applyAlignment="1">
      <alignment horizontal="center"/>
    </xf>
    <xf numFmtId="1" fontId="25" fillId="23" borderId="10" xfId="0" applyNumberFormat="1" applyFont="1" applyFill="1" applyBorder="1" applyAlignment="1">
      <alignment horizontal="center"/>
    </xf>
    <xf numFmtId="0" fontId="23" fillId="17" borderId="10" xfId="0" applyFont="1" applyFill="1" applyBorder="1" applyAlignment="1">
      <alignment horizontal="center"/>
    </xf>
    <xf numFmtId="1" fontId="23" fillId="17" borderId="10" xfId="0" applyNumberFormat="1" applyFont="1" applyFill="1" applyBorder="1" applyAlignment="1">
      <alignment horizontal="center"/>
    </xf>
    <xf numFmtId="1" fontId="23" fillId="17" borderId="13" xfId="0" applyNumberFormat="1" applyFont="1" applyFill="1" applyBorder="1" applyAlignment="1">
      <alignment horizontal="center"/>
    </xf>
    <xf numFmtId="1" fontId="25" fillId="17" borderId="10" xfId="0" applyNumberFormat="1" applyFont="1" applyFill="1" applyBorder="1" applyAlignment="1">
      <alignment horizontal="center"/>
    </xf>
    <xf numFmtId="0" fontId="21" fillId="17" borderId="10" xfId="0" applyFont="1" applyFill="1" applyBorder="1" applyAlignment="1">
      <alignment horizontal="center"/>
    </xf>
    <xf numFmtId="0" fontId="23" fillId="17" borderId="12" xfId="0" applyFont="1" applyFill="1" applyBorder="1" applyAlignment="1">
      <alignment horizontal="center"/>
    </xf>
    <xf numFmtId="1" fontId="25" fillId="17" borderId="12" xfId="0" applyNumberFormat="1" applyFont="1" applyFill="1" applyBorder="1" applyAlignment="1">
      <alignment horizontal="center"/>
    </xf>
    <xf numFmtId="1" fontId="42" fillId="19" borderId="13" xfId="0" applyNumberFormat="1" applyFont="1" applyFill="1" applyBorder="1" applyAlignment="1">
      <alignment horizontal="center"/>
    </xf>
    <xf numFmtId="0" fontId="21" fillId="23" borderId="10" xfId="0" applyFont="1" applyFill="1" applyBorder="1" applyAlignment="1">
      <alignment horizontal="center"/>
    </xf>
    <xf numFmtId="0" fontId="23" fillId="24" borderId="10" xfId="0" applyFont="1" applyFill="1" applyBorder="1" applyAlignment="1">
      <alignment horizontal="center"/>
    </xf>
    <xf numFmtId="1" fontId="23" fillId="24" borderId="10" xfId="0" applyNumberFormat="1" applyFont="1" applyFill="1" applyBorder="1" applyAlignment="1">
      <alignment horizontal="center"/>
    </xf>
    <xf numFmtId="1" fontId="23" fillId="24" borderId="13" xfId="0" applyNumberFormat="1" applyFont="1" applyFill="1" applyBorder="1" applyAlignment="1">
      <alignment horizontal="center"/>
    </xf>
    <xf numFmtId="1" fontId="25" fillId="24" borderId="10" xfId="0" applyNumberFormat="1" applyFont="1" applyFill="1" applyBorder="1" applyAlignment="1">
      <alignment horizontal="center"/>
    </xf>
    <xf numFmtId="0" fontId="23" fillId="24" borderId="12" xfId="0" applyFont="1" applyFill="1" applyBorder="1" applyAlignment="1">
      <alignment horizontal="center"/>
    </xf>
    <xf numFmtId="1" fontId="25" fillId="24" borderId="12" xfId="0" applyNumberFormat="1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/>
    </xf>
    <xf numFmtId="0" fontId="23" fillId="25" borderId="10" xfId="0" applyFont="1" applyFill="1" applyBorder="1" applyAlignment="1">
      <alignment horizontal="center"/>
    </xf>
    <xf numFmtId="1" fontId="23" fillId="25" borderId="14" xfId="0" applyNumberFormat="1" applyFont="1" applyFill="1" applyBorder="1" applyAlignment="1">
      <alignment horizontal="center"/>
    </xf>
    <xf numFmtId="1" fontId="23" fillId="25" borderId="13" xfId="0" applyNumberFormat="1" applyFont="1" applyFill="1" applyBorder="1" applyAlignment="1">
      <alignment horizontal="center"/>
    </xf>
    <xf numFmtId="1" fontId="25" fillId="25" borderId="10" xfId="0" applyNumberFormat="1" applyFont="1" applyFill="1" applyBorder="1" applyAlignment="1">
      <alignment horizontal="center"/>
    </xf>
    <xf numFmtId="0" fontId="21" fillId="25" borderId="10" xfId="0" applyFont="1" applyFill="1" applyBorder="1" applyAlignment="1">
      <alignment horizontal="center"/>
    </xf>
    <xf numFmtId="0" fontId="43" fillId="0" borderId="0" xfId="0" applyFont="1"/>
    <xf numFmtId="0" fontId="43" fillId="0" borderId="0" xfId="0" applyFont="1" applyFill="1"/>
    <xf numFmtId="0" fontId="24" fillId="14" borderId="0" xfId="0" applyFont="1" applyFill="1" applyBorder="1" applyAlignment="1">
      <alignment horizontal="center" vertical="center"/>
    </xf>
    <xf numFmtId="0" fontId="28" fillId="16" borderId="15" xfId="0" applyFont="1" applyFill="1" applyBorder="1" applyAlignment="1">
      <alignment horizontal="center"/>
    </xf>
    <xf numFmtId="0" fontId="28" fillId="16" borderId="16" xfId="0" applyFont="1" applyFill="1" applyBorder="1" applyAlignment="1">
      <alignment horizontal="center"/>
    </xf>
    <xf numFmtId="0" fontId="28" fillId="16" borderId="17" xfId="0" applyFont="1" applyFill="1" applyBorder="1" applyAlignment="1">
      <alignment horizontal="center"/>
    </xf>
    <xf numFmtId="0" fontId="23" fillId="14" borderId="18" xfId="0" applyFont="1" applyFill="1" applyBorder="1" applyAlignment="1">
      <alignment horizontal="center"/>
    </xf>
    <xf numFmtId="0" fontId="23" fillId="14" borderId="19" xfId="0" applyFont="1" applyFill="1" applyBorder="1" applyAlignment="1">
      <alignment horizontal="center"/>
    </xf>
    <xf numFmtId="0" fontId="23" fillId="14" borderId="13" xfId="0" applyFont="1" applyFill="1" applyBorder="1" applyAlignment="1">
      <alignment horizontal="center"/>
    </xf>
    <xf numFmtId="0" fontId="28" fillId="14" borderId="17" xfId="0" applyFont="1" applyFill="1" applyBorder="1" applyAlignment="1">
      <alignment horizontal="center"/>
    </xf>
    <xf numFmtId="0" fontId="28" fillId="14" borderId="20" xfId="0" applyFont="1" applyFill="1" applyBorder="1" applyAlignment="1">
      <alignment horizontal="center"/>
    </xf>
    <xf numFmtId="0" fontId="28" fillId="14" borderId="21" xfId="0" applyFont="1" applyFill="1" applyBorder="1" applyAlignment="1">
      <alignment horizontal="center"/>
    </xf>
    <xf numFmtId="0" fontId="21" fillId="14" borderId="10" xfId="0" applyFont="1" applyFill="1" applyBorder="1" applyAlignment="1">
      <alignment horizontal="center"/>
    </xf>
    <xf numFmtId="0" fontId="27" fillId="0" borderId="0" xfId="0" applyFont="1" applyFill="1" applyAlignment="1">
      <alignment horizontal="center" vertical="center"/>
    </xf>
    <xf numFmtId="0" fontId="27" fillId="0" borderId="22" xfId="0" applyFont="1" applyFill="1" applyBorder="1" applyAlignment="1">
      <alignment horizontal="center" vertical="center"/>
    </xf>
    <xf numFmtId="1" fontId="21" fillId="16" borderId="18" xfId="0" applyNumberFormat="1" applyFont="1" applyFill="1" applyBorder="1" applyAlignment="1">
      <alignment horizontal="center"/>
    </xf>
    <xf numFmtId="1" fontId="21" fillId="16" borderId="13" xfId="0" applyNumberFormat="1" applyFont="1" applyFill="1" applyBorder="1" applyAlignment="1">
      <alignment horizontal="center"/>
    </xf>
    <xf numFmtId="1" fontId="21" fillId="14" borderId="18" xfId="0" applyNumberFormat="1" applyFont="1" applyFill="1" applyBorder="1" applyAlignment="1">
      <alignment horizontal="center"/>
    </xf>
    <xf numFmtId="1" fontId="21" fillId="14" borderId="13" xfId="0" applyNumberFormat="1" applyFont="1" applyFill="1" applyBorder="1" applyAlignment="1">
      <alignment horizontal="center"/>
    </xf>
    <xf numFmtId="1" fontId="29" fillId="0" borderId="0" xfId="0" applyNumberFormat="1" applyFont="1" applyFill="1" applyBorder="1" applyAlignment="1">
      <alignment horizontal="left" vertical="center"/>
    </xf>
    <xf numFmtId="1" fontId="29" fillId="0" borderId="0" xfId="0" applyNumberFormat="1" applyFont="1" applyFill="1" applyBorder="1" applyAlignment="1">
      <alignment horizontal="left" vertical="top"/>
    </xf>
    <xf numFmtId="0" fontId="21" fillId="16" borderId="10" xfId="0" applyFont="1" applyFill="1" applyBorder="1" applyAlignment="1">
      <alignment horizontal="center"/>
    </xf>
    <xf numFmtId="0" fontId="23" fillId="16" borderId="23" xfId="0" applyFont="1" applyFill="1" applyBorder="1" applyAlignment="1">
      <alignment horizontal="center"/>
    </xf>
    <xf numFmtId="0" fontId="23" fillId="16" borderId="19" xfId="0" applyFont="1" applyFill="1" applyBorder="1" applyAlignment="1">
      <alignment horizontal="center"/>
    </xf>
    <xf numFmtId="0" fontId="23" fillId="16" borderId="13" xfId="0" applyFont="1" applyFill="1" applyBorder="1" applyAlignment="1">
      <alignment horizontal="center"/>
    </xf>
    <xf numFmtId="1" fontId="26" fillId="16" borderId="14" xfId="0" applyNumberFormat="1" applyFont="1" applyFill="1" applyBorder="1" applyAlignment="1">
      <alignment horizontal="center"/>
    </xf>
    <xf numFmtId="1" fontId="26" fillId="16" borderId="13" xfId="0" applyNumberFormat="1" applyFont="1" applyFill="1" applyBorder="1" applyAlignment="1">
      <alignment horizontal="center"/>
    </xf>
    <xf numFmtId="1" fontId="26" fillId="16" borderId="10" xfId="0" applyNumberFormat="1" applyFont="1" applyFill="1" applyBorder="1" applyAlignment="1">
      <alignment horizontal="center"/>
    </xf>
    <xf numFmtId="1" fontId="26" fillId="14" borderId="14" xfId="0" applyNumberFormat="1" applyFont="1" applyFill="1" applyBorder="1" applyAlignment="1">
      <alignment horizontal="center"/>
    </xf>
    <xf numFmtId="1" fontId="26" fillId="14" borderId="13" xfId="0" applyNumberFormat="1" applyFont="1" applyFill="1" applyBorder="1" applyAlignment="1">
      <alignment horizontal="center"/>
    </xf>
    <xf numFmtId="1" fontId="26" fillId="14" borderId="12" xfId="0" applyNumberFormat="1" applyFont="1" applyFill="1" applyBorder="1" applyAlignment="1">
      <alignment horizontal="center"/>
    </xf>
    <xf numFmtId="1" fontId="21" fillId="16" borderId="24" xfId="0" applyNumberFormat="1" applyFont="1" applyFill="1" applyBorder="1" applyAlignment="1">
      <alignment horizontal="center"/>
    </xf>
    <xf numFmtId="1" fontId="21" fillId="16" borderId="25" xfId="0" applyNumberFormat="1" applyFont="1" applyFill="1" applyBorder="1" applyAlignment="1">
      <alignment horizontal="center"/>
    </xf>
    <xf numFmtId="1" fontId="21" fillId="16" borderId="26" xfId="0" applyNumberFormat="1" applyFont="1" applyFill="1" applyBorder="1" applyAlignment="1">
      <alignment horizontal="center"/>
    </xf>
    <xf numFmtId="0" fontId="21" fillId="14" borderId="27" xfId="0" applyFont="1" applyFill="1" applyBorder="1" applyAlignment="1">
      <alignment horizontal="center"/>
    </xf>
    <xf numFmtId="0" fontId="21" fillId="14" borderId="25" xfId="0" applyFont="1" applyFill="1" applyBorder="1" applyAlignment="1">
      <alignment horizontal="center"/>
    </xf>
    <xf numFmtId="0" fontId="21" fillId="14" borderId="28" xfId="0" applyFont="1" applyFill="1" applyBorder="1" applyAlignment="1">
      <alignment horizontal="center"/>
    </xf>
    <xf numFmtId="1" fontId="26" fillId="14" borderId="10" xfId="0" applyNumberFormat="1" applyFont="1" applyFill="1" applyBorder="1" applyAlignment="1">
      <alignment horizontal="center"/>
    </xf>
    <xf numFmtId="0" fontId="21" fillId="0" borderId="0" xfId="0" applyFont="1" applyFill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17" borderId="10" xfId="0" applyFont="1" applyFill="1" applyBorder="1" applyAlignment="1">
      <alignment horizontal="center"/>
    </xf>
    <xf numFmtId="1" fontId="21" fillId="17" borderId="18" xfId="0" applyNumberFormat="1" applyFont="1" applyFill="1" applyBorder="1" applyAlignment="1">
      <alignment horizontal="center"/>
    </xf>
    <xf numFmtId="1" fontId="21" fillId="17" borderId="13" xfId="0" applyNumberFormat="1" applyFont="1" applyFill="1" applyBorder="1" applyAlignment="1">
      <alignment horizontal="center"/>
    </xf>
    <xf numFmtId="0" fontId="21" fillId="18" borderId="10" xfId="0" applyFont="1" applyFill="1" applyBorder="1" applyAlignment="1">
      <alignment horizontal="center"/>
    </xf>
    <xf numFmtId="1" fontId="21" fillId="18" borderId="18" xfId="0" applyNumberFormat="1" applyFont="1" applyFill="1" applyBorder="1" applyAlignment="1">
      <alignment horizontal="center"/>
    </xf>
    <xf numFmtId="1" fontId="21" fillId="18" borderId="13" xfId="0" applyNumberFormat="1" applyFont="1" applyFill="1" applyBorder="1" applyAlignment="1">
      <alignment horizontal="center"/>
    </xf>
    <xf numFmtId="0" fontId="28" fillId="15" borderId="15" xfId="0" applyFont="1" applyFill="1" applyBorder="1" applyAlignment="1">
      <alignment horizontal="center"/>
    </xf>
    <xf numFmtId="0" fontId="28" fillId="15" borderId="16" xfId="0" applyFont="1" applyFill="1" applyBorder="1" applyAlignment="1">
      <alignment horizontal="center"/>
    </xf>
    <xf numFmtId="0" fontId="28" fillId="17" borderId="17" xfId="0" applyFont="1" applyFill="1" applyBorder="1" applyAlignment="1">
      <alignment horizontal="center"/>
    </xf>
    <xf numFmtId="0" fontId="23" fillId="15" borderId="23" xfId="0" applyFont="1" applyFill="1" applyBorder="1" applyAlignment="1">
      <alignment horizontal="center"/>
    </xf>
    <xf numFmtId="0" fontId="23" fillId="17" borderId="19" xfId="0" applyFont="1" applyFill="1" applyBorder="1" applyAlignment="1">
      <alignment horizontal="center"/>
    </xf>
    <xf numFmtId="0" fontId="23" fillId="17" borderId="13" xfId="0" applyFont="1" applyFill="1" applyBorder="1" applyAlignment="1">
      <alignment horizontal="center"/>
    </xf>
    <xf numFmtId="0" fontId="23" fillId="18" borderId="18" xfId="0" applyFont="1" applyFill="1" applyBorder="1" applyAlignment="1">
      <alignment horizontal="center"/>
    </xf>
    <xf numFmtId="0" fontId="23" fillId="18" borderId="19" xfId="0" applyFont="1" applyFill="1" applyBorder="1" applyAlignment="1">
      <alignment horizontal="center"/>
    </xf>
    <xf numFmtId="0" fontId="23" fillId="18" borderId="13" xfId="0" applyFont="1" applyFill="1" applyBorder="1" applyAlignment="1">
      <alignment horizontal="center"/>
    </xf>
    <xf numFmtId="0" fontId="28" fillId="18" borderId="20" xfId="0" applyFont="1" applyFill="1" applyBorder="1" applyAlignment="1">
      <alignment horizontal="center"/>
    </xf>
    <xf numFmtId="0" fontId="28" fillId="18" borderId="29" xfId="0" applyFont="1" applyFill="1" applyBorder="1" applyAlignment="1">
      <alignment horizontal="center"/>
    </xf>
    <xf numFmtId="0" fontId="28" fillId="18" borderId="30" xfId="0" applyFont="1" applyFill="1" applyBorder="1" applyAlignment="1">
      <alignment horizontal="center"/>
    </xf>
    <xf numFmtId="0" fontId="28" fillId="18" borderId="17" xfId="0" applyFont="1" applyFill="1" applyBorder="1" applyAlignment="1">
      <alignment horizontal="center"/>
    </xf>
    <xf numFmtId="0" fontId="28" fillId="18" borderId="21" xfId="0" applyFont="1" applyFill="1" applyBorder="1" applyAlignment="1">
      <alignment horizontal="center"/>
    </xf>
    <xf numFmtId="1" fontId="26" fillId="17" borderId="14" xfId="0" applyNumberFormat="1" applyFont="1" applyFill="1" applyBorder="1" applyAlignment="1">
      <alignment horizontal="center"/>
    </xf>
    <xf numFmtId="1" fontId="26" fillId="17" borderId="13" xfId="0" applyNumberFormat="1" applyFont="1" applyFill="1" applyBorder="1" applyAlignment="1">
      <alignment horizontal="center"/>
    </xf>
    <xf numFmtId="1" fontId="26" fillId="17" borderId="10" xfId="0" applyNumberFormat="1" applyFont="1" applyFill="1" applyBorder="1" applyAlignment="1">
      <alignment horizontal="center"/>
    </xf>
    <xf numFmtId="1" fontId="26" fillId="18" borderId="14" xfId="0" applyNumberFormat="1" applyFont="1" applyFill="1" applyBorder="1" applyAlignment="1">
      <alignment horizontal="center"/>
    </xf>
    <xf numFmtId="1" fontId="26" fillId="18" borderId="13" xfId="0" applyNumberFormat="1" applyFont="1" applyFill="1" applyBorder="1" applyAlignment="1">
      <alignment horizontal="center"/>
    </xf>
    <xf numFmtId="1" fontId="26" fillId="18" borderId="10" xfId="0" applyNumberFormat="1" applyFont="1" applyFill="1" applyBorder="1" applyAlignment="1">
      <alignment horizontal="center"/>
    </xf>
    <xf numFmtId="1" fontId="26" fillId="18" borderId="12" xfId="0" applyNumberFormat="1" applyFont="1" applyFill="1" applyBorder="1" applyAlignment="1">
      <alignment horizontal="center"/>
    </xf>
    <xf numFmtId="1" fontId="21" fillId="15" borderId="24" xfId="0" applyNumberFormat="1" applyFont="1" applyFill="1" applyBorder="1" applyAlignment="1">
      <alignment horizontal="center"/>
    </xf>
    <xf numFmtId="1" fontId="21" fillId="15" borderId="25" xfId="0" applyNumberFormat="1" applyFont="1" applyFill="1" applyBorder="1" applyAlignment="1">
      <alignment horizontal="center"/>
    </xf>
    <xf numFmtId="1" fontId="21" fillId="15" borderId="26" xfId="0" applyNumberFormat="1" applyFont="1" applyFill="1" applyBorder="1" applyAlignment="1">
      <alignment horizontal="center"/>
    </xf>
    <xf numFmtId="0" fontId="21" fillId="18" borderId="27" xfId="0" applyFont="1" applyFill="1" applyBorder="1" applyAlignment="1">
      <alignment horizontal="center"/>
    </xf>
    <xf numFmtId="0" fontId="21" fillId="18" borderId="25" xfId="0" applyFont="1" applyFill="1" applyBorder="1" applyAlignment="1">
      <alignment horizontal="center"/>
    </xf>
    <xf numFmtId="0" fontId="21" fillId="18" borderId="28" xfId="0" applyFont="1" applyFill="1" applyBorder="1" applyAlignment="1">
      <alignment horizontal="center"/>
    </xf>
    <xf numFmtId="0" fontId="21" fillId="21" borderId="10" xfId="0" applyFont="1" applyFill="1" applyBorder="1" applyAlignment="1">
      <alignment horizontal="center"/>
    </xf>
    <xf numFmtId="1" fontId="21" fillId="21" borderId="18" xfId="0" applyNumberFormat="1" applyFont="1" applyFill="1" applyBorder="1" applyAlignment="1">
      <alignment horizontal="center"/>
    </xf>
    <xf numFmtId="1" fontId="21" fillId="21" borderId="13" xfId="0" applyNumberFormat="1" applyFont="1" applyFill="1" applyBorder="1" applyAlignment="1">
      <alignment horizontal="center"/>
    </xf>
    <xf numFmtId="0" fontId="21" fillId="19" borderId="10" xfId="0" applyFont="1" applyFill="1" applyBorder="1" applyAlignment="1">
      <alignment horizontal="center"/>
    </xf>
    <xf numFmtId="1" fontId="21" fillId="19" borderId="18" xfId="0" applyNumberFormat="1" applyFont="1" applyFill="1" applyBorder="1" applyAlignment="1">
      <alignment horizontal="center"/>
    </xf>
    <xf numFmtId="1" fontId="21" fillId="19" borderId="13" xfId="0" applyNumberFormat="1" applyFont="1" applyFill="1" applyBorder="1" applyAlignment="1">
      <alignment horizontal="center"/>
    </xf>
    <xf numFmtId="0" fontId="28" fillId="19" borderId="15" xfId="0" applyFont="1" applyFill="1" applyBorder="1" applyAlignment="1">
      <alignment horizontal="center"/>
    </xf>
    <xf numFmtId="0" fontId="28" fillId="19" borderId="16" xfId="0" applyFont="1" applyFill="1" applyBorder="1" applyAlignment="1">
      <alignment horizontal="center"/>
    </xf>
    <xf numFmtId="0" fontId="28" fillId="19" borderId="17" xfId="0" applyFont="1" applyFill="1" applyBorder="1" applyAlignment="1">
      <alignment horizontal="center"/>
    </xf>
    <xf numFmtId="0" fontId="28" fillId="21" borderId="17" xfId="0" applyFont="1" applyFill="1" applyBorder="1" applyAlignment="1">
      <alignment horizontal="center"/>
    </xf>
    <xf numFmtId="0" fontId="28" fillId="21" borderId="20" xfId="0" applyFont="1" applyFill="1" applyBorder="1" applyAlignment="1">
      <alignment horizontal="center"/>
    </xf>
    <xf numFmtId="0" fontId="28" fillId="21" borderId="21" xfId="0" applyFont="1" applyFill="1" applyBorder="1" applyAlignment="1">
      <alignment horizontal="center"/>
    </xf>
    <xf numFmtId="0" fontId="23" fillId="21" borderId="18" xfId="0" applyFont="1" applyFill="1" applyBorder="1" applyAlignment="1">
      <alignment horizontal="center"/>
    </xf>
    <xf numFmtId="0" fontId="23" fillId="21" borderId="19" xfId="0" applyFont="1" applyFill="1" applyBorder="1" applyAlignment="1">
      <alignment horizontal="center"/>
    </xf>
    <xf numFmtId="0" fontId="23" fillId="21" borderId="13" xfId="0" applyFont="1" applyFill="1" applyBorder="1" applyAlignment="1">
      <alignment horizontal="center"/>
    </xf>
    <xf numFmtId="0" fontId="23" fillId="19" borderId="23" xfId="0" applyFont="1" applyFill="1" applyBorder="1" applyAlignment="1">
      <alignment horizontal="center"/>
    </xf>
    <xf numFmtId="0" fontId="23" fillId="19" borderId="19" xfId="0" applyFont="1" applyFill="1" applyBorder="1" applyAlignment="1">
      <alignment horizontal="center"/>
    </xf>
    <xf numFmtId="0" fontId="23" fillId="19" borderId="13" xfId="0" applyFont="1" applyFill="1" applyBorder="1" applyAlignment="1">
      <alignment horizontal="center"/>
    </xf>
    <xf numFmtId="0" fontId="24" fillId="14" borderId="0" xfId="0" applyFont="1" applyFill="1" applyBorder="1" applyAlignment="1" applyProtection="1">
      <alignment horizontal="center" vertical="center"/>
      <protection locked="0"/>
    </xf>
    <xf numFmtId="1" fontId="26" fillId="19" borderId="14" xfId="0" applyNumberFormat="1" applyFont="1" applyFill="1" applyBorder="1" applyAlignment="1">
      <alignment horizontal="center"/>
    </xf>
    <xf numFmtId="1" fontId="26" fillId="19" borderId="13" xfId="0" applyNumberFormat="1" applyFont="1" applyFill="1" applyBorder="1" applyAlignment="1">
      <alignment horizontal="center"/>
    </xf>
    <xf numFmtId="1" fontId="26" fillId="19" borderId="10" xfId="0" applyNumberFormat="1" applyFont="1" applyFill="1" applyBorder="1" applyAlignment="1">
      <alignment horizontal="center"/>
    </xf>
    <xf numFmtId="1" fontId="26" fillId="21" borderId="14" xfId="0" applyNumberFormat="1" applyFont="1" applyFill="1" applyBorder="1" applyAlignment="1">
      <alignment horizontal="center"/>
    </xf>
    <xf numFmtId="1" fontId="26" fillId="21" borderId="13" xfId="0" applyNumberFormat="1" applyFont="1" applyFill="1" applyBorder="1" applyAlignment="1">
      <alignment horizontal="center"/>
    </xf>
    <xf numFmtId="1" fontId="26" fillId="21" borderId="10" xfId="0" applyNumberFormat="1" applyFont="1" applyFill="1" applyBorder="1" applyAlignment="1">
      <alignment horizontal="center"/>
    </xf>
    <xf numFmtId="1" fontId="26" fillId="21" borderId="12" xfId="0" applyNumberFormat="1" applyFont="1" applyFill="1" applyBorder="1" applyAlignment="1">
      <alignment horizontal="center"/>
    </xf>
    <xf numFmtId="1" fontId="21" fillId="19" borderId="24" xfId="0" applyNumberFormat="1" applyFont="1" applyFill="1" applyBorder="1" applyAlignment="1">
      <alignment horizontal="center"/>
    </xf>
    <xf numFmtId="1" fontId="21" fillId="19" borderId="25" xfId="0" applyNumberFormat="1" applyFont="1" applyFill="1" applyBorder="1" applyAlignment="1">
      <alignment horizontal="center"/>
    </xf>
    <xf numFmtId="1" fontId="21" fillId="19" borderId="26" xfId="0" applyNumberFormat="1" applyFont="1" applyFill="1" applyBorder="1" applyAlignment="1">
      <alignment horizontal="center"/>
    </xf>
    <xf numFmtId="0" fontId="21" fillId="21" borderId="27" xfId="0" applyFont="1" applyFill="1" applyBorder="1" applyAlignment="1">
      <alignment horizontal="center"/>
    </xf>
    <xf numFmtId="0" fontId="21" fillId="21" borderId="25" xfId="0" applyFont="1" applyFill="1" applyBorder="1" applyAlignment="1">
      <alignment horizontal="center"/>
    </xf>
    <xf numFmtId="0" fontId="21" fillId="21" borderId="28" xfId="0" applyFont="1" applyFill="1" applyBorder="1" applyAlignment="1">
      <alignment horizontal="center"/>
    </xf>
    <xf numFmtId="0" fontId="21" fillId="20" borderId="10" xfId="0" applyFont="1" applyFill="1" applyBorder="1" applyAlignment="1">
      <alignment horizontal="center"/>
    </xf>
    <xf numFmtId="1" fontId="21" fillId="20" borderId="18" xfId="0" applyNumberFormat="1" applyFont="1" applyFill="1" applyBorder="1" applyAlignment="1">
      <alignment horizontal="center"/>
    </xf>
    <xf numFmtId="1" fontId="21" fillId="20" borderId="13" xfId="0" applyNumberFormat="1" applyFont="1" applyFill="1" applyBorder="1" applyAlignment="1">
      <alignment horizontal="center"/>
    </xf>
    <xf numFmtId="0" fontId="21" fillId="22" borderId="10" xfId="0" applyFont="1" applyFill="1" applyBorder="1" applyAlignment="1">
      <alignment horizontal="center"/>
    </xf>
    <xf numFmtId="1" fontId="21" fillId="22" borderId="18" xfId="0" applyNumberFormat="1" applyFont="1" applyFill="1" applyBorder="1" applyAlignment="1">
      <alignment horizontal="center"/>
    </xf>
    <xf numFmtId="1" fontId="21" fillId="22" borderId="13" xfId="0" applyNumberFormat="1" applyFont="1" applyFill="1" applyBorder="1" applyAlignment="1">
      <alignment horizontal="center"/>
    </xf>
    <xf numFmtId="0" fontId="28" fillId="20" borderId="15" xfId="0" applyFont="1" applyFill="1" applyBorder="1" applyAlignment="1">
      <alignment horizontal="center"/>
    </xf>
    <xf numFmtId="0" fontId="28" fillId="20" borderId="16" xfId="0" applyFont="1" applyFill="1" applyBorder="1" applyAlignment="1">
      <alignment horizontal="center"/>
    </xf>
    <xf numFmtId="0" fontId="28" fillId="20" borderId="17" xfId="0" applyFont="1" applyFill="1" applyBorder="1" applyAlignment="1">
      <alignment horizontal="center"/>
    </xf>
    <xf numFmtId="0" fontId="28" fillId="22" borderId="17" xfId="0" applyFont="1" applyFill="1" applyBorder="1" applyAlignment="1">
      <alignment horizontal="center"/>
    </xf>
    <xf numFmtId="0" fontId="28" fillId="22" borderId="20" xfId="0" applyFont="1" applyFill="1" applyBorder="1" applyAlignment="1">
      <alignment horizontal="center"/>
    </xf>
    <xf numFmtId="0" fontId="28" fillId="22" borderId="21" xfId="0" applyFont="1" applyFill="1" applyBorder="1" applyAlignment="1">
      <alignment horizontal="center"/>
    </xf>
    <xf numFmtId="0" fontId="23" fillId="20" borderId="23" xfId="0" applyFont="1" applyFill="1" applyBorder="1" applyAlignment="1">
      <alignment horizontal="center"/>
    </xf>
    <xf numFmtId="0" fontId="23" fillId="20" borderId="19" xfId="0" applyFont="1" applyFill="1" applyBorder="1" applyAlignment="1">
      <alignment horizontal="center"/>
    </xf>
    <xf numFmtId="0" fontId="23" fillId="20" borderId="13" xfId="0" applyFont="1" applyFill="1" applyBorder="1" applyAlignment="1">
      <alignment horizontal="center"/>
    </xf>
    <xf numFmtId="0" fontId="30" fillId="22" borderId="18" xfId="0" applyFont="1" applyFill="1" applyBorder="1" applyAlignment="1">
      <alignment horizontal="center"/>
    </xf>
    <xf numFmtId="0" fontId="30" fillId="22" borderId="19" xfId="0" applyFont="1" applyFill="1" applyBorder="1" applyAlignment="1">
      <alignment horizontal="center"/>
    </xf>
    <xf numFmtId="0" fontId="30" fillId="22" borderId="13" xfId="0" applyFont="1" applyFill="1" applyBorder="1" applyAlignment="1">
      <alignment horizontal="center"/>
    </xf>
    <xf numFmtId="1" fontId="26" fillId="20" borderId="14" xfId="0" applyNumberFormat="1" applyFont="1" applyFill="1" applyBorder="1" applyAlignment="1">
      <alignment horizontal="center"/>
    </xf>
    <xf numFmtId="1" fontId="26" fillId="20" borderId="13" xfId="0" applyNumberFormat="1" applyFont="1" applyFill="1" applyBorder="1" applyAlignment="1">
      <alignment horizontal="center"/>
    </xf>
    <xf numFmtId="1" fontId="26" fillId="20" borderId="10" xfId="0" applyNumberFormat="1" applyFont="1" applyFill="1" applyBorder="1" applyAlignment="1">
      <alignment horizontal="center"/>
    </xf>
    <xf numFmtId="1" fontId="41" fillId="22" borderId="14" xfId="0" applyNumberFormat="1" applyFont="1" applyFill="1" applyBorder="1" applyAlignment="1">
      <alignment horizontal="center"/>
    </xf>
    <xf numFmtId="1" fontId="41" fillId="22" borderId="13" xfId="0" applyNumberFormat="1" applyFont="1" applyFill="1" applyBorder="1" applyAlignment="1">
      <alignment horizontal="center"/>
    </xf>
    <xf numFmtId="1" fontId="41" fillId="22" borderId="10" xfId="0" applyNumberFormat="1" applyFont="1" applyFill="1" applyBorder="1" applyAlignment="1">
      <alignment horizontal="center"/>
    </xf>
    <xf numFmtId="1" fontId="41" fillId="22" borderId="12" xfId="0" applyNumberFormat="1" applyFont="1" applyFill="1" applyBorder="1" applyAlignment="1">
      <alignment horizontal="center"/>
    </xf>
    <xf numFmtId="1" fontId="21" fillId="20" borderId="24" xfId="0" applyNumberFormat="1" applyFont="1" applyFill="1" applyBorder="1" applyAlignment="1">
      <alignment horizontal="center"/>
    </xf>
    <xf numFmtId="1" fontId="21" fillId="20" borderId="25" xfId="0" applyNumberFormat="1" applyFont="1" applyFill="1" applyBorder="1" applyAlignment="1">
      <alignment horizontal="center"/>
    </xf>
    <xf numFmtId="1" fontId="21" fillId="20" borderId="26" xfId="0" applyNumberFormat="1" applyFont="1" applyFill="1" applyBorder="1" applyAlignment="1">
      <alignment horizontal="center"/>
    </xf>
    <xf numFmtId="0" fontId="21" fillId="22" borderId="27" xfId="0" applyFont="1" applyFill="1" applyBorder="1" applyAlignment="1">
      <alignment horizontal="center"/>
    </xf>
    <xf numFmtId="0" fontId="21" fillId="22" borderId="25" xfId="0" applyFont="1" applyFill="1" applyBorder="1" applyAlignment="1">
      <alignment horizontal="center"/>
    </xf>
    <xf numFmtId="0" fontId="21" fillId="22" borderId="28" xfId="0" applyFont="1" applyFill="1" applyBorder="1" applyAlignment="1">
      <alignment horizontal="center"/>
    </xf>
    <xf numFmtId="0" fontId="21" fillId="23" borderId="10" xfId="0" applyFont="1" applyFill="1" applyBorder="1" applyAlignment="1">
      <alignment horizontal="center"/>
    </xf>
    <xf numFmtId="1" fontId="21" fillId="23" borderId="18" xfId="0" applyNumberFormat="1" applyFont="1" applyFill="1" applyBorder="1" applyAlignment="1">
      <alignment horizontal="center"/>
    </xf>
    <xf numFmtId="1" fontId="21" fillId="23" borderId="13" xfId="0" applyNumberFormat="1" applyFont="1" applyFill="1" applyBorder="1" applyAlignment="1">
      <alignment horizontal="center"/>
    </xf>
    <xf numFmtId="0" fontId="28" fillId="23" borderId="15" xfId="0" applyFont="1" applyFill="1" applyBorder="1" applyAlignment="1">
      <alignment horizontal="center"/>
    </xf>
    <xf numFmtId="0" fontId="28" fillId="23" borderId="16" xfId="0" applyFont="1" applyFill="1" applyBorder="1" applyAlignment="1">
      <alignment horizontal="center"/>
    </xf>
    <xf numFmtId="0" fontId="28" fillId="23" borderId="17" xfId="0" applyFont="1" applyFill="1" applyBorder="1" applyAlignment="1">
      <alignment horizontal="center"/>
    </xf>
    <xf numFmtId="0" fontId="28" fillId="17" borderId="20" xfId="0" applyFont="1" applyFill="1" applyBorder="1" applyAlignment="1">
      <alignment horizontal="center"/>
    </xf>
    <xf numFmtId="0" fontId="28" fillId="17" borderId="21" xfId="0" applyFont="1" applyFill="1" applyBorder="1" applyAlignment="1">
      <alignment horizontal="center"/>
    </xf>
    <xf numFmtId="0" fontId="23" fillId="23" borderId="23" xfId="0" applyFont="1" applyFill="1" applyBorder="1" applyAlignment="1">
      <alignment horizontal="center"/>
    </xf>
    <xf numFmtId="0" fontId="23" fillId="23" borderId="19" xfId="0" applyFont="1" applyFill="1" applyBorder="1" applyAlignment="1">
      <alignment horizontal="center"/>
    </xf>
    <xf numFmtId="0" fontId="23" fillId="23" borderId="13" xfId="0" applyFont="1" applyFill="1" applyBorder="1" applyAlignment="1">
      <alignment horizontal="center"/>
    </xf>
    <xf numFmtId="0" fontId="23" fillId="17" borderId="18" xfId="0" applyFont="1" applyFill="1" applyBorder="1" applyAlignment="1">
      <alignment horizontal="center"/>
    </xf>
    <xf numFmtId="1" fontId="26" fillId="23" borderId="14" xfId="0" applyNumberFormat="1" applyFont="1" applyFill="1" applyBorder="1" applyAlignment="1">
      <alignment horizontal="center"/>
    </xf>
    <xf numFmtId="1" fontId="26" fillId="23" borderId="13" xfId="0" applyNumberFormat="1" applyFont="1" applyFill="1" applyBorder="1" applyAlignment="1">
      <alignment horizontal="center"/>
    </xf>
    <xf numFmtId="1" fontId="26" fillId="23" borderId="10" xfId="0" applyNumberFormat="1" applyFont="1" applyFill="1" applyBorder="1" applyAlignment="1">
      <alignment horizontal="center"/>
    </xf>
    <xf numFmtId="1" fontId="26" fillId="17" borderId="12" xfId="0" applyNumberFormat="1" applyFont="1" applyFill="1" applyBorder="1" applyAlignment="1">
      <alignment horizontal="center"/>
    </xf>
    <xf numFmtId="1" fontId="21" fillId="23" borderId="24" xfId="0" applyNumberFormat="1" applyFont="1" applyFill="1" applyBorder="1" applyAlignment="1">
      <alignment horizontal="center"/>
    </xf>
    <xf numFmtId="1" fontId="21" fillId="23" borderId="25" xfId="0" applyNumberFormat="1" applyFont="1" applyFill="1" applyBorder="1" applyAlignment="1">
      <alignment horizontal="center"/>
    </xf>
    <xf numFmtId="1" fontId="21" fillId="23" borderId="26" xfId="0" applyNumberFormat="1" applyFont="1" applyFill="1" applyBorder="1" applyAlignment="1">
      <alignment horizontal="center"/>
    </xf>
    <xf numFmtId="0" fontId="21" fillId="17" borderId="27" xfId="0" applyFont="1" applyFill="1" applyBorder="1" applyAlignment="1">
      <alignment horizontal="center"/>
    </xf>
    <xf numFmtId="0" fontId="21" fillId="17" borderId="25" xfId="0" applyFont="1" applyFill="1" applyBorder="1" applyAlignment="1">
      <alignment horizontal="center"/>
    </xf>
    <xf numFmtId="0" fontId="21" fillId="17" borderId="28" xfId="0" applyFont="1" applyFill="1" applyBorder="1" applyAlignment="1">
      <alignment horizontal="center"/>
    </xf>
    <xf numFmtId="0" fontId="21" fillId="25" borderId="10" xfId="0" applyFont="1" applyFill="1" applyBorder="1" applyAlignment="1">
      <alignment horizontal="center"/>
    </xf>
    <xf numFmtId="1" fontId="21" fillId="25" borderId="18" xfId="0" applyNumberFormat="1" applyFont="1" applyFill="1" applyBorder="1" applyAlignment="1">
      <alignment horizontal="center"/>
    </xf>
    <xf numFmtId="1" fontId="21" fillId="25" borderId="13" xfId="0" applyNumberFormat="1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/>
    </xf>
    <xf numFmtId="1" fontId="21" fillId="24" borderId="18" xfId="0" applyNumberFormat="1" applyFont="1" applyFill="1" applyBorder="1" applyAlignment="1">
      <alignment horizontal="center"/>
    </xf>
    <xf numFmtId="1" fontId="21" fillId="24" borderId="13" xfId="0" applyNumberFormat="1" applyFont="1" applyFill="1" applyBorder="1" applyAlignment="1">
      <alignment horizontal="center"/>
    </xf>
    <xf numFmtId="0" fontId="28" fillId="25" borderId="15" xfId="0" applyFont="1" applyFill="1" applyBorder="1" applyAlignment="1">
      <alignment horizontal="center"/>
    </xf>
    <xf numFmtId="0" fontId="28" fillId="25" borderId="16" xfId="0" applyFont="1" applyFill="1" applyBorder="1" applyAlignment="1">
      <alignment horizontal="center"/>
    </xf>
    <xf numFmtId="0" fontId="28" fillId="25" borderId="17" xfId="0" applyFont="1" applyFill="1" applyBorder="1" applyAlignment="1">
      <alignment horizontal="center"/>
    </xf>
    <xf numFmtId="0" fontId="28" fillId="24" borderId="17" xfId="0" applyFont="1" applyFill="1" applyBorder="1" applyAlignment="1">
      <alignment horizontal="center"/>
    </xf>
    <xf numFmtId="0" fontId="28" fillId="24" borderId="20" xfId="0" applyFont="1" applyFill="1" applyBorder="1" applyAlignment="1">
      <alignment horizontal="center"/>
    </xf>
    <xf numFmtId="0" fontId="28" fillId="24" borderId="21" xfId="0" applyFont="1" applyFill="1" applyBorder="1" applyAlignment="1">
      <alignment horizontal="center"/>
    </xf>
    <xf numFmtId="0" fontId="23" fillId="25" borderId="23" xfId="0" applyFont="1" applyFill="1" applyBorder="1" applyAlignment="1">
      <alignment horizontal="center"/>
    </xf>
    <xf numFmtId="0" fontId="23" fillId="25" borderId="19" xfId="0" applyFont="1" applyFill="1" applyBorder="1" applyAlignment="1">
      <alignment horizontal="center"/>
    </xf>
    <xf numFmtId="0" fontId="23" fillId="25" borderId="13" xfId="0" applyFont="1" applyFill="1" applyBorder="1" applyAlignment="1">
      <alignment horizontal="center"/>
    </xf>
    <xf numFmtId="0" fontId="23" fillId="24" borderId="18" xfId="0" applyFont="1" applyFill="1" applyBorder="1" applyAlignment="1">
      <alignment horizontal="center"/>
    </xf>
    <xf numFmtId="0" fontId="23" fillId="24" borderId="19" xfId="0" applyFont="1" applyFill="1" applyBorder="1" applyAlignment="1">
      <alignment horizontal="center"/>
    </xf>
    <xf numFmtId="0" fontId="23" fillId="24" borderId="13" xfId="0" applyFont="1" applyFill="1" applyBorder="1" applyAlignment="1">
      <alignment horizontal="center"/>
    </xf>
    <xf numFmtId="1" fontId="26" fillId="24" borderId="14" xfId="0" applyNumberFormat="1" applyFont="1" applyFill="1" applyBorder="1" applyAlignment="1">
      <alignment horizontal="center"/>
    </xf>
    <xf numFmtId="1" fontId="26" fillId="24" borderId="13" xfId="0" applyNumberFormat="1" applyFont="1" applyFill="1" applyBorder="1" applyAlignment="1">
      <alignment horizontal="center"/>
    </xf>
    <xf numFmtId="1" fontId="26" fillId="24" borderId="12" xfId="0" applyNumberFormat="1" applyFont="1" applyFill="1" applyBorder="1" applyAlignment="1">
      <alignment horizontal="center"/>
    </xf>
    <xf numFmtId="1" fontId="26" fillId="25" borderId="14" xfId="0" applyNumberFormat="1" applyFont="1" applyFill="1" applyBorder="1" applyAlignment="1">
      <alignment horizontal="center"/>
    </xf>
    <xf numFmtId="1" fontId="26" fillId="25" borderId="13" xfId="0" applyNumberFormat="1" applyFont="1" applyFill="1" applyBorder="1" applyAlignment="1">
      <alignment horizontal="center"/>
    </xf>
    <xf numFmtId="1" fontId="26" fillId="25" borderId="10" xfId="0" applyNumberFormat="1" applyFont="1" applyFill="1" applyBorder="1" applyAlignment="1">
      <alignment horizontal="center"/>
    </xf>
    <xf numFmtId="1" fontId="26" fillId="24" borderId="10" xfId="0" applyNumberFormat="1" applyFont="1" applyFill="1" applyBorder="1" applyAlignment="1">
      <alignment horizontal="center"/>
    </xf>
    <xf numFmtId="0" fontId="21" fillId="24" borderId="27" xfId="0" applyFont="1" applyFill="1" applyBorder="1" applyAlignment="1">
      <alignment horizontal="center"/>
    </xf>
    <xf numFmtId="0" fontId="21" fillId="24" borderId="25" xfId="0" applyFont="1" applyFill="1" applyBorder="1" applyAlignment="1">
      <alignment horizontal="center"/>
    </xf>
    <xf numFmtId="0" fontId="21" fillId="24" borderId="28" xfId="0" applyFont="1" applyFill="1" applyBorder="1" applyAlignment="1">
      <alignment horizontal="center"/>
    </xf>
    <xf numFmtId="1" fontId="21" fillId="25" borderId="24" xfId="0" applyNumberFormat="1" applyFont="1" applyFill="1" applyBorder="1" applyAlignment="1">
      <alignment horizontal="center"/>
    </xf>
    <xf numFmtId="1" fontId="21" fillId="25" borderId="25" xfId="0" applyNumberFormat="1" applyFont="1" applyFill="1" applyBorder="1" applyAlignment="1">
      <alignment horizontal="center"/>
    </xf>
    <xf numFmtId="1" fontId="21" fillId="25" borderId="26" xfId="0" applyNumberFormat="1" applyFont="1" applyFill="1" applyBorder="1" applyAlignment="1">
      <alignment horizontal="center"/>
    </xf>
  </cellXfs>
  <cellStyles count="24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4"/>
  <sheetViews>
    <sheetView workbookViewId="0">
      <selection activeCell="D19" sqref="D19"/>
    </sheetView>
  </sheetViews>
  <sheetFormatPr defaultRowHeight="12.75"/>
  <cols>
    <col min="1" max="1" width="24.5703125" customWidth="1"/>
    <col min="2" max="2" width="21.42578125" bestFit="1" customWidth="1"/>
    <col min="3" max="3" width="2.28515625" customWidth="1"/>
    <col min="4" max="4" width="35.5703125" customWidth="1"/>
    <col min="5" max="22" width="2.28515625" customWidth="1"/>
  </cols>
  <sheetData>
    <row r="1" spans="1:3">
      <c r="A1" t="s">
        <v>26</v>
      </c>
      <c r="B1" s="29"/>
      <c r="C1" s="29"/>
    </row>
    <row r="2" spans="1:3">
      <c r="A2" t="s">
        <v>33</v>
      </c>
      <c r="B2" s="30" t="s">
        <v>36</v>
      </c>
    </row>
    <row r="3" spans="1:3">
      <c r="A3" t="s">
        <v>34</v>
      </c>
      <c r="B3" s="30" t="s">
        <v>37</v>
      </c>
    </row>
    <row r="4" spans="1:3">
      <c r="A4" t="s">
        <v>35</v>
      </c>
      <c r="B4" s="30" t="s">
        <v>38</v>
      </c>
    </row>
    <row r="5" spans="1:3">
      <c r="B5" s="30"/>
    </row>
    <row r="6" spans="1:3">
      <c r="B6" s="30"/>
    </row>
    <row r="7" spans="1:3">
      <c r="B7" s="30"/>
    </row>
    <row r="8" spans="1:3">
      <c r="A8" t="s">
        <v>24</v>
      </c>
      <c r="B8" s="29"/>
    </row>
    <row r="9" spans="1:3">
      <c r="A9" t="s">
        <v>40</v>
      </c>
      <c r="B9" s="30" t="s">
        <v>39</v>
      </c>
    </row>
    <row r="10" spans="1:3">
      <c r="A10" t="s">
        <v>41</v>
      </c>
      <c r="B10" s="30" t="s">
        <v>42</v>
      </c>
    </row>
    <row r="11" spans="1:3">
      <c r="A11" t="s">
        <v>43</v>
      </c>
      <c r="B11" s="30" t="s">
        <v>44</v>
      </c>
    </row>
    <row r="12" spans="1:3">
      <c r="A12" t="s">
        <v>30</v>
      </c>
      <c r="B12" s="30" t="s">
        <v>45</v>
      </c>
    </row>
    <row r="13" spans="1:3">
      <c r="A13" t="s">
        <v>46</v>
      </c>
      <c r="B13" s="30" t="s">
        <v>47</v>
      </c>
    </row>
    <row r="14" spans="1:3">
      <c r="B14" s="30"/>
    </row>
    <row r="16" spans="1:3">
      <c r="B16" s="29"/>
    </row>
    <row r="17" spans="1:2">
      <c r="B17" s="30"/>
    </row>
    <row r="18" spans="1:2">
      <c r="B18" s="30"/>
    </row>
    <row r="19" spans="1:2">
      <c r="B19" s="30"/>
    </row>
    <row r="20" spans="1:2">
      <c r="B20" s="30"/>
    </row>
    <row r="21" spans="1:2">
      <c r="A21" t="s">
        <v>27</v>
      </c>
      <c r="B21" s="29"/>
    </row>
    <row r="22" spans="1:2">
      <c r="A22" t="s">
        <v>65</v>
      </c>
      <c r="B22" s="30" t="s">
        <v>66</v>
      </c>
    </row>
    <row r="23" spans="1:2">
      <c r="A23" t="s">
        <v>63</v>
      </c>
      <c r="B23" s="30" t="s">
        <v>64</v>
      </c>
    </row>
    <row r="24" spans="1:2">
      <c r="A24" t="s">
        <v>61</v>
      </c>
      <c r="B24" s="30" t="s">
        <v>62</v>
      </c>
    </row>
    <row r="25" spans="1:2">
      <c r="A25" t="s">
        <v>31</v>
      </c>
      <c r="B25" s="30" t="s">
        <v>60</v>
      </c>
    </row>
    <row r="26" spans="1:2">
      <c r="A26" t="s">
        <v>32</v>
      </c>
      <c r="B26" s="30" t="s">
        <v>59</v>
      </c>
    </row>
    <row r="27" spans="1:2">
      <c r="B27" s="30"/>
    </row>
    <row r="28" spans="1:2">
      <c r="A28" t="s">
        <v>28</v>
      </c>
      <c r="B28" s="29"/>
    </row>
    <row r="29" spans="1:2">
      <c r="A29" t="s">
        <v>49</v>
      </c>
      <c r="B29" s="30" t="s">
        <v>48</v>
      </c>
    </row>
    <row r="30" spans="1:2">
      <c r="A30" t="s">
        <v>29</v>
      </c>
      <c r="B30" s="30" t="s">
        <v>50</v>
      </c>
    </row>
    <row r="31" spans="1:2">
      <c r="A31" t="s">
        <v>51</v>
      </c>
      <c r="B31" s="30" t="s">
        <v>52</v>
      </c>
    </row>
    <row r="32" spans="1:2">
      <c r="A32" t="s">
        <v>53</v>
      </c>
      <c r="B32" s="30" t="s">
        <v>54</v>
      </c>
    </row>
    <row r="33" spans="1:2">
      <c r="A33" t="s">
        <v>55</v>
      </c>
      <c r="B33" s="30" t="s">
        <v>56</v>
      </c>
    </row>
    <row r="34" spans="1:2">
      <c r="A34" t="s">
        <v>57</v>
      </c>
      <c r="B34" s="30" t="s">
        <v>58</v>
      </c>
    </row>
    <row r="36" spans="1:2">
      <c r="B36" s="29"/>
    </row>
    <row r="37" spans="1:2">
      <c r="B37" s="30"/>
    </row>
    <row r="38" spans="1:2">
      <c r="B38" s="30"/>
    </row>
    <row r="39" spans="1:2">
      <c r="B39" s="30"/>
    </row>
    <row r="40" spans="1:2">
      <c r="B40" s="30"/>
    </row>
    <row r="41" spans="1:2">
      <c r="A41" t="s">
        <v>22</v>
      </c>
      <c r="B41" s="29"/>
    </row>
    <row r="42" spans="1:2">
      <c r="A42" t="s">
        <v>5</v>
      </c>
      <c r="B42" s="30" t="s">
        <v>4</v>
      </c>
    </row>
    <row r="43" spans="1:2">
      <c r="A43" t="s">
        <v>6</v>
      </c>
      <c r="B43" s="30" t="s">
        <v>4</v>
      </c>
    </row>
    <row r="44" spans="1:2">
      <c r="A44" t="s">
        <v>7</v>
      </c>
      <c r="B44" s="30" t="s">
        <v>4</v>
      </c>
    </row>
    <row r="45" spans="1:2">
      <c r="A45" t="s">
        <v>8</v>
      </c>
      <c r="B45" s="30" t="s">
        <v>4</v>
      </c>
    </row>
    <row r="46" spans="1:2">
      <c r="A46" t="s">
        <v>9</v>
      </c>
      <c r="B46" s="30" t="s">
        <v>4</v>
      </c>
    </row>
    <row r="47" spans="1:2">
      <c r="A47" t="s">
        <v>10</v>
      </c>
      <c r="B47" s="30" t="s">
        <v>4</v>
      </c>
    </row>
    <row r="48" spans="1:2">
      <c r="A48" t="s">
        <v>23</v>
      </c>
      <c r="B48" s="29"/>
    </row>
    <row r="49" spans="1:2">
      <c r="A49" t="s">
        <v>5</v>
      </c>
      <c r="B49" s="30" t="s">
        <v>4</v>
      </c>
    </row>
    <row r="50" spans="1:2">
      <c r="A50" t="s">
        <v>6</v>
      </c>
      <c r="B50" s="30" t="s">
        <v>4</v>
      </c>
    </row>
    <row r="51" spans="1:2">
      <c r="A51" t="s">
        <v>7</v>
      </c>
      <c r="B51" s="30" t="s">
        <v>4</v>
      </c>
    </row>
    <row r="52" spans="1:2">
      <c r="A52" t="s">
        <v>8</v>
      </c>
      <c r="B52" s="30" t="s">
        <v>4</v>
      </c>
    </row>
    <row r="53" spans="1:2">
      <c r="A53" t="s">
        <v>9</v>
      </c>
      <c r="B53" s="30" t="s">
        <v>4</v>
      </c>
    </row>
    <row r="54" spans="1:2">
      <c r="A54" t="s">
        <v>10</v>
      </c>
      <c r="B54" s="30" t="s">
        <v>4</v>
      </c>
    </row>
    <row r="56" spans="1:2">
      <c r="B56" s="29"/>
    </row>
    <row r="57" spans="1:2">
      <c r="B57" s="30"/>
    </row>
    <row r="58" spans="1:2">
      <c r="B58" s="30"/>
    </row>
    <row r="59" spans="1:2">
      <c r="B59" s="30"/>
    </row>
    <row r="60" spans="1:2">
      <c r="B60" s="30"/>
    </row>
    <row r="61" spans="1:2">
      <c r="A61" t="s">
        <v>24</v>
      </c>
      <c r="B61" s="29"/>
    </row>
    <row r="62" spans="1:2">
      <c r="A62" t="s">
        <v>11</v>
      </c>
      <c r="B62" s="30" t="s">
        <v>4</v>
      </c>
    </row>
    <row r="63" spans="1:2">
      <c r="A63" t="s">
        <v>12</v>
      </c>
      <c r="B63" s="30" t="s">
        <v>4</v>
      </c>
    </row>
    <row r="64" spans="1:2">
      <c r="A64" t="s">
        <v>13</v>
      </c>
      <c r="B64" s="30" t="s">
        <v>4</v>
      </c>
    </row>
    <row r="65" spans="1:2">
      <c r="A65" t="s">
        <v>14</v>
      </c>
      <c r="B65" s="30" t="s">
        <v>4</v>
      </c>
    </row>
    <row r="66" spans="1:2">
      <c r="A66" t="s">
        <v>15</v>
      </c>
      <c r="B66" s="30" t="s">
        <v>4</v>
      </c>
    </row>
    <row r="67" spans="1:2">
      <c r="A67" t="s">
        <v>16</v>
      </c>
      <c r="B67" s="30" t="s">
        <v>4</v>
      </c>
    </row>
    <row r="68" spans="1:2">
      <c r="A68" t="s">
        <v>17</v>
      </c>
      <c r="B68" s="29"/>
    </row>
    <row r="69" spans="1:2">
      <c r="A69" t="s">
        <v>11</v>
      </c>
      <c r="B69" s="30" t="s">
        <v>4</v>
      </c>
    </row>
    <row r="70" spans="1:2">
      <c r="A70" t="s">
        <v>12</v>
      </c>
      <c r="B70" s="30" t="s">
        <v>4</v>
      </c>
    </row>
    <row r="71" spans="1:2">
      <c r="A71" t="s">
        <v>13</v>
      </c>
      <c r="B71" s="30" t="s">
        <v>4</v>
      </c>
    </row>
    <row r="72" spans="1:2">
      <c r="A72" t="s">
        <v>14</v>
      </c>
      <c r="B72" s="30" t="s">
        <v>4</v>
      </c>
    </row>
    <row r="73" spans="1:2">
      <c r="A73" t="s">
        <v>15</v>
      </c>
      <c r="B73" s="30" t="s">
        <v>4</v>
      </c>
    </row>
    <row r="74" spans="1:2">
      <c r="A74" t="s">
        <v>16</v>
      </c>
      <c r="B74" s="30" t="s">
        <v>4</v>
      </c>
    </row>
    <row r="76" spans="1:2">
      <c r="B76" s="29"/>
    </row>
    <row r="77" spans="1:2">
      <c r="B77" s="30"/>
    </row>
    <row r="78" spans="1:2">
      <c r="B78" s="30"/>
    </row>
    <row r="79" spans="1:2">
      <c r="B79" s="30"/>
    </row>
    <row r="80" spans="1:2">
      <c r="B80" s="30"/>
    </row>
    <row r="81" spans="1:2">
      <c r="A81" t="s">
        <v>18</v>
      </c>
      <c r="B81" s="29"/>
    </row>
    <row r="82" spans="1:2">
      <c r="A82" t="s">
        <v>5</v>
      </c>
      <c r="B82" s="30" t="s">
        <v>4</v>
      </c>
    </row>
    <row r="83" spans="1:2">
      <c r="A83" t="s">
        <v>6</v>
      </c>
      <c r="B83" s="30" t="s">
        <v>4</v>
      </c>
    </row>
    <row r="84" spans="1:2">
      <c r="A84" t="s">
        <v>7</v>
      </c>
      <c r="B84" s="30" t="s">
        <v>4</v>
      </c>
    </row>
    <row r="85" spans="1:2">
      <c r="A85" t="s">
        <v>8</v>
      </c>
      <c r="B85" s="30" t="s">
        <v>4</v>
      </c>
    </row>
    <row r="86" spans="1:2">
      <c r="A86" t="s">
        <v>9</v>
      </c>
      <c r="B86" s="30" t="s">
        <v>4</v>
      </c>
    </row>
    <row r="87" spans="1:2">
      <c r="A87" t="s">
        <v>10</v>
      </c>
      <c r="B87" s="30" t="s">
        <v>4</v>
      </c>
    </row>
    <row r="88" spans="1:2">
      <c r="A88" t="s">
        <v>19</v>
      </c>
      <c r="B88" s="29"/>
    </row>
    <row r="89" spans="1:2">
      <c r="A89" t="s">
        <v>5</v>
      </c>
      <c r="B89" s="30" t="s">
        <v>4</v>
      </c>
    </row>
    <row r="90" spans="1:2">
      <c r="A90" t="s">
        <v>6</v>
      </c>
      <c r="B90" s="30" t="s">
        <v>4</v>
      </c>
    </row>
    <row r="91" spans="1:2">
      <c r="A91" t="s">
        <v>7</v>
      </c>
      <c r="B91" s="30" t="s">
        <v>4</v>
      </c>
    </row>
    <row r="92" spans="1:2">
      <c r="A92" t="s">
        <v>8</v>
      </c>
      <c r="B92" s="30" t="s">
        <v>4</v>
      </c>
    </row>
    <row r="93" spans="1:2">
      <c r="A93" t="s">
        <v>9</v>
      </c>
      <c r="B93" s="30" t="s">
        <v>4</v>
      </c>
    </row>
    <row r="94" spans="1:2">
      <c r="A94" t="s">
        <v>10</v>
      </c>
      <c r="B94" s="30" t="s">
        <v>4</v>
      </c>
    </row>
    <row r="96" spans="1:2">
      <c r="B96" s="29"/>
    </row>
    <row r="97" spans="1:2">
      <c r="B97" s="30"/>
    </row>
    <row r="98" spans="1:2">
      <c r="B98" s="30"/>
    </row>
    <row r="99" spans="1:2">
      <c r="B99" s="30"/>
    </row>
    <row r="100" spans="1:2">
      <c r="B100" s="30"/>
    </row>
    <row r="101" spans="1:2">
      <c r="A101" t="s">
        <v>20</v>
      </c>
      <c r="B101" s="29"/>
    </row>
    <row r="102" spans="1:2">
      <c r="A102" t="s">
        <v>11</v>
      </c>
      <c r="B102" s="30" t="s">
        <v>4</v>
      </c>
    </row>
    <row r="103" spans="1:2">
      <c r="A103" t="s">
        <v>12</v>
      </c>
      <c r="B103" s="30" t="s">
        <v>4</v>
      </c>
    </row>
    <row r="104" spans="1:2">
      <c r="A104" t="s">
        <v>13</v>
      </c>
      <c r="B104" s="30" t="s">
        <v>4</v>
      </c>
    </row>
    <row r="105" spans="1:2">
      <c r="A105" t="s">
        <v>14</v>
      </c>
      <c r="B105" s="30" t="s">
        <v>4</v>
      </c>
    </row>
    <row r="106" spans="1:2">
      <c r="A106" t="s">
        <v>15</v>
      </c>
      <c r="B106" s="30" t="s">
        <v>4</v>
      </c>
    </row>
    <row r="107" spans="1:2">
      <c r="A107" t="s">
        <v>16</v>
      </c>
      <c r="B107" s="30" t="s">
        <v>4</v>
      </c>
    </row>
    <row r="108" spans="1:2">
      <c r="A108" t="s">
        <v>21</v>
      </c>
      <c r="B108" s="29"/>
    </row>
    <row r="109" spans="1:2">
      <c r="A109" t="s">
        <v>11</v>
      </c>
      <c r="B109" s="30" t="s">
        <v>4</v>
      </c>
    </row>
    <row r="110" spans="1:2">
      <c r="A110" t="s">
        <v>12</v>
      </c>
      <c r="B110" s="30" t="s">
        <v>4</v>
      </c>
    </row>
    <row r="111" spans="1:2">
      <c r="A111" t="s">
        <v>13</v>
      </c>
      <c r="B111" s="30" t="s">
        <v>4</v>
      </c>
    </row>
    <row r="112" spans="1:2">
      <c r="A112" t="s">
        <v>14</v>
      </c>
      <c r="B112" s="30" t="s">
        <v>4</v>
      </c>
    </row>
    <row r="113" spans="1:2">
      <c r="A113" t="s">
        <v>15</v>
      </c>
      <c r="B113" s="30" t="s">
        <v>4</v>
      </c>
    </row>
    <row r="114" spans="1:2">
      <c r="A114" t="s">
        <v>16</v>
      </c>
      <c r="B114" s="30" t="s">
        <v>4</v>
      </c>
    </row>
    <row r="116" spans="1:2">
      <c r="B116" s="29"/>
    </row>
    <row r="117" spans="1:2">
      <c r="B117" s="30"/>
    </row>
    <row r="118" spans="1:2">
      <c r="B118" s="30"/>
    </row>
    <row r="119" spans="1:2">
      <c r="B119" s="30"/>
    </row>
    <row r="120" spans="1:2">
      <c r="B120" s="30"/>
    </row>
    <row r="121" spans="1:2">
      <c r="B121" s="29"/>
    </row>
    <row r="122" spans="1:2">
      <c r="B122" s="30"/>
    </row>
    <row r="123" spans="1:2">
      <c r="B123" s="30"/>
    </row>
    <row r="124" spans="1:2">
      <c r="B124" s="30"/>
    </row>
    <row r="125" spans="1:2">
      <c r="B125" s="30"/>
    </row>
    <row r="126" spans="1:2">
      <c r="B126" s="30"/>
    </row>
    <row r="127" spans="1:2">
      <c r="B127" s="30"/>
    </row>
    <row r="128" spans="1:2">
      <c r="B128" s="29"/>
    </row>
    <row r="129" spans="2:2">
      <c r="B129" s="30"/>
    </row>
    <row r="130" spans="2:2">
      <c r="B130" s="30"/>
    </row>
    <row r="131" spans="2:2">
      <c r="B131" s="30"/>
    </row>
    <row r="132" spans="2:2">
      <c r="B132" s="30"/>
    </row>
    <row r="133" spans="2:2">
      <c r="B133" s="30"/>
    </row>
    <row r="134" spans="2:2">
      <c r="B134" s="30"/>
    </row>
    <row r="136" spans="2:2">
      <c r="B136" s="29"/>
    </row>
    <row r="137" spans="2:2">
      <c r="B137" s="30"/>
    </row>
    <row r="138" spans="2:2">
      <c r="B138" s="30"/>
    </row>
    <row r="139" spans="2:2">
      <c r="B139" s="30"/>
    </row>
    <row r="140" spans="2:2">
      <c r="B140" s="30"/>
    </row>
    <row r="141" spans="2:2">
      <c r="B141" s="29"/>
    </row>
    <row r="142" spans="2:2">
      <c r="B142" s="30"/>
    </row>
    <row r="143" spans="2:2">
      <c r="B143" s="30"/>
    </row>
    <row r="144" spans="2:2">
      <c r="B144" s="30"/>
    </row>
    <row r="145" spans="2:2">
      <c r="B145" s="30"/>
    </row>
    <row r="146" spans="2:2">
      <c r="B146" s="30"/>
    </row>
    <row r="147" spans="2:2">
      <c r="B147" s="30"/>
    </row>
    <row r="148" spans="2:2">
      <c r="B148" s="29"/>
    </row>
    <row r="149" spans="2:2">
      <c r="B149" s="30"/>
    </row>
    <row r="150" spans="2:2">
      <c r="B150" s="30"/>
    </row>
    <row r="151" spans="2:2">
      <c r="B151" s="30"/>
    </row>
    <row r="152" spans="2:2">
      <c r="B152" s="30"/>
    </row>
    <row r="153" spans="2:2">
      <c r="B153" s="30"/>
    </row>
    <row r="154" spans="2:2">
      <c r="B154" s="30"/>
    </row>
    <row r="156" spans="2:2">
      <c r="B156" s="29"/>
    </row>
    <row r="157" spans="2:2">
      <c r="B157" s="30"/>
    </row>
    <row r="158" spans="2:2">
      <c r="B158" s="30"/>
    </row>
    <row r="159" spans="2:2">
      <c r="B159" s="30"/>
    </row>
    <row r="160" spans="2:2">
      <c r="B160" s="30"/>
    </row>
    <row r="161" spans="2:2">
      <c r="B161" s="29"/>
    </row>
    <row r="162" spans="2:2">
      <c r="B162" s="30"/>
    </row>
    <row r="163" spans="2:2">
      <c r="B163" s="30"/>
    </row>
    <row r="164" spans="2:2">
      <c r="B164" s="30"/>
    </row>
    <row r="165" spans="2:2">
      <c r="B165" s="30"/>
    </row>
    <row r="166" spans="2:2">
      <c r="B166" s="30"/>
    </row>
    <row r="167" spans="2:2">
      <c r="B167" s="30"/>
    </row>
    <row r="168" spans="2:2">
      <c r="B168" s="29"/>
    </row>
    <row r="169" spans="2:2">
      <c r="B169" s="30"/>
    </row>
    <row r="170" spans="2:2">
      <c r="B170" s="30"/>
    </row>
    <row r="171" spans="2:2">
      <c r="B171" s="30"/>
    </row>
    <row r="172" spans="2:2">
      <c r="B172" s="30"/>
    </row>
    <row r="173" spans="2:2">
      <c r="B173" s="30"/>
    </row>
    <row r="174" spans="2:2">
      <c r="B174" s="30"/>
    </row>
  </sheetData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F131"/>
  <sheetViews>
    <sheetView showGridLines="0" tabSelected="1" topLeftCell="A4" zoomScaleNormal="83" workbookViewId="0">
      <selection activeCell="BF20" sqref="BF20"/>
    </sheetView>
  </sheetViews>
  <sheetFormatPr defaultRowHeight="12.75"/>
  <cols>
    <col min="1" max="1" width="2.42578125" customWidth="1"/>
    <col min="2" max="2" width="4.140625" customWidth="1"/>
    <col min="3" max="3" width="0.85546875" hidden="1" customWidth="1"/>
    <col min="4" max="5" width="3.7109375" customWidth="1"/>
    <col min="6" max="6" width="3.85546875" customWidth="1"/>
    <col min="7" max="7" width="0.7109375" hidden="1" customWidth="1"/>
    <col min="8" max="8" width="3.5703125" customWidth="1"/>
    <col min="9" max="10" width="3.7109375" customWidth="1"/>
    <col min="11" max="11" width="1.28515625" hidden="1" customWidth="1"/>
    <col min="12" max="13" width="3.7109375" customWidth="1"/>
    <col min="14" max="14" width="3.5703125" customWidth="1"/>
    <col min="15" max="15" width="1.5703125" hidden="1" customWidth="1"/>
    <col min="16" max="18" width="3.7109375" customWidth="1"/>
    <col min="19" max="19" width="1.28515625" hidden="1" customWidth="1"/>
    <col min="20" max="20" width="4.140625" customWidth="1"/>
    <col min="21" max="21" width="3.7109375" customWidth="1"/>
    <col min="22" max="22" width="3.42578125" customWidth="1"/>
    <col min="23" max="23" width="1.28515625" hidden="1" customWidth="1"/>
    <col min="24" max="25" width="3.7109375" customWidth="1"/>
    <col min="26" max="26" width="3.5703125" customWidth="1"/>
    <col min="27" max="27" width="3.28515625" hidden="1" customWidth="1"/>
    <col min="28" max="29" width="3.7109375" customWidth="1"/>
    <col min="30" max="30" width="3.5703125" customWidth="1"/>
    <col min="31" max="31" width="2.140625" hidden="1" customWidth="1"/>
    <col min="32" max="33" width="3.7109375" customWidth="1"/>
    <col min="34" max="34" width="3.5703125" customWidth="1"/>
    <col min="35" max="35" width="1.85546875" hidden="1" customWidth="1"/>
    <col min="36" max="38" width="3.7109375" customWidth="1"/>
    <col min="39" max="39" width="2.5703125" hidden="1" customWidth="1"/>
    <col min="40" max="42" width="3.7109375" customWidth="1"/>
    <col min="43" max="43" width="1.28515625" hidden="1" customWidth="1"/>
    <col min="44" max="46" width="3.7109375" customWidth="1"/>
    <col min="47" max="47" width="1.7109375" hidden="1" customWidth="1"/>
    <col min="48" max="49" width="3.7109375" customWidth="1"/>
    <col min="51" max="51" width="14.42578125" customWidth="1"/>
    <col min="52" max="52" width="0.5703125" customWidth="1"/>
    <col min="53" max="53" width="0.42578125" customWidth="1"/>
    <col min="54" max="54" width="3.42578125" customWidth="1"/>
    <col min="55" max="55" width="0.7109375" hidden="1" customWidth="1"/>
    <col min="56" max="56" width="3.5703125" customWidth="1"/>
  </cols>
  <sheetData>
    <row r="1" spans="1:58" ht="5.25" customHeight="1"/>
    <row r="2" spans="1:58" ht="15">
      <c r="B2" s="118" t="s">
        <v>25</v>
      </c>
      <c r="C2" s="118"/>
      <c r="D2" s="118"/>
      <c r="E2" s="118"/>
      <c r="F2" s="118"/>
      <c r="G2" s="118"/>
      <c r="H2" s="118"/>
      <c r="I2" s="118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6"/>
      <c r="AY2" s="106"/>
      <c r="AZ2" s="7"/>
      <c r="BA2" s="7"/>
      <c r="BB2" s="7"/>
      <c r="BC2" s="7"/>
      <c r="BD2" s="7"/>
      <c r="BE2" s="1"/>
      <c r="BF2" s="1"/>
    </row>
    <row r="3" spans="1:58">
      <c r="B3" s="119"/>
      <c r="C3" s="119"/>
      <c r="D3" s="119"/>
      <c r="E3" s="119"/>
      <c r="F3" s="119"/>
      <c r="G3" s="119"/>
      <c r="H3" s="119"/>
      <c r="I3" s="119"/>
      <c r="J3" s="5"/>
      <c r="K3" s="5"/>
      <c r="L3" s="5"/>
      <c r="M3" s="5"/>
      <c r="N3" s="5"/>
      <c r="O3" s="5"/>
      <c r="P3" s="12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7"/>
      <c r="AY3" s="7"/>
      <c r="AZ3" s="7"/>
      <c r="BA3" s="7"/>
      <c r="BB3" s="7"/>
      <c r="BC3" s="7"/>
      <c r="BD3" s="7"/>
      <c r="BE3" s="1"/>
      <c r="BF3" s="1"/>
    </row>
    <row r="4" spans="1:58">
      <c r="B4" s="126" t="str">
        <f>Лист1!A1</f>
        <v>Спартанцы IT</v>
      </c>
      <c r="C4" s="126"/>
      <c r="D4" s="126"/>
      <c r="E4" s="126"/>
      <c r="F4" s="126"/>
      <c r="G4" s="39"/>
      <c r="H4" s="120" t="e">
        <f>B20+J20+R20+Z20+AH20+AP20</f>
        <v>#VALUE!</v>
      </c>
      <c r="I4" s="121"/>
      <c r="J4" s="15"/>
      <c r="K4" s="8"/>
      <c r="L4" s="8"/>
      <c r="M4" s="8"/>
      <c r="N4" s="8"/>
      <c r="O4" s="8"/>
      <c r="P4" s="8"/>
      <c r="Q4" s="11"/>
      <c r="R4" s="11"/>
      <c r="S4" s="11"/>
      <c r="T4" s="11"/>
      <c r="U4" s="8"/>
      <c r="V4" s="13"/>
      <c r="W4" s="8"/>
      <c r="X4" s="124"/>
      <c r="Y4" s="124"/>
      <c r="Z4" s="124"/>
      <c r="AA4" s="8"/>
      <c r="AB4" s="8"/>
      <c r="AC4" s="8"/>
      <c r="AD4" s="125"/>
      <c r="AE4" s="125"/>
      <c r="AF4" s="125"/>
      <c r="AG4" s="125"/>
      <c r="AH4" s="8"/>
      <c r="AI4" s="8"/>
      <c r="AJ4" s="8"/>
      <c r="AK4" s="124"/>
      <c r="AL4" s="124"/>
      <c r="AM4" s="124"/>
      <c r="AN4" s="124"/>
      <c r="AO4" s="124"/>
      <c r="AP4" s="124"/>
      <c r="AQ4" s="8"/>
      <c r="AR4" s="8"/>
      <c r="AS4" s="8"/>
      <c r="AT4" s="8"/>
      <c r="AU4" s="8"/>
      <c r="AV4" s="8"/>
      <c r="AW4" s="8"/>
      <c r="AX4" s="7"/>
      <c r="AY4" s="7"/>
      <c r="AZ4" s="7"/>
      <c r="BA4" s="7"/>
      <c r="BB4" s="7"/>
      <c r="BC4" s="7"/>
      <c r="BD4" s="7"/>
      <c r="BE4" s="1"/>
      <c r="BF4" s="1"/>
    </row>
    <row r="5" spans="1:58">
      <c r="B5" s="117" t="str">
        <f>Лист1!A8</f>
        <v>Проф.прогноза</v>
      </c>
      <c r="C5" s="117"/>
      <c r="D5" s="117"/>
      <c r="E5" s="117"/>
      <c r="F5" s="117"/>
      <c r="G5" s="27"/>
      <c r="H5" s="122" t="e">
        <f>F20+N20+V20+AD20+AL20+AT20</f>
        <v>#VALUE!</v>
      </c>
      <c r="I5" s="123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7"/>
      <c r="AY5" s="7"/>
      <c r="AZ5" s="7"/>
      <c r="BA5" s="7"/>
      <c r="BB5" s="7"/>
      <c r="BC5" s="7"/>
      <c r="BD5" s="7"/>
    </row>
    <row r="6" spans="1:58" ht="3.75" customHeight="1" thickBot="1">
      <c r="A6" s="2"/>
      <c r="B6" s="7"/>
      <c r="C6" s="7"/>
      <c r="D6" s="7"/>
      <c r="E6" s="7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7"/>
      <c r="AY6" s="7"/>
      <c r="AZ6" s="7"/>
      <c r="BA6" s="7"/>
      <c r="BB6" s="7"/>
      <c r="BC6" s="7"/>
      <c r="BD6" s="7"/>
    </row>
    <row r="7" spans="1:58">
      <c r="B7" s="108" t="str">
        <f>Лист1!A2</f>
        <v>Zapro100</v>
      </c>
      <c r="C7" s="109"/>
      <c r="D7" s="109"/>
      <c r="E7" s="110"/>
      <c r="F7" s="114" t="str">
        <f>Лист1!A9</f>
        <v>saleh</v>
      </c>
      <c r="G7" s="115"/>
      <c r="H7" s="115"/>
      <c r="I7" s="116"/>
      <c r="J7" s="108" t="str">
        <f>Лист1!A3</f>
        <v>Efremys</v>
      </c>
      <c r="K7" s="109"/>
      <c r="L7" s="109"/>
      <c r="M7" s="110"/>
      <c r="N7" s="114" t="str">
        <f>Лист1!A10</f>
        <v>aks</v>
      </c>
      <c r="O7" s="115"/>
      <c r="P7" s="115"/>
      <c r="Q7" s="116"/>
      <c r="R7" s="108" t="str">
        <f>Лист1!A4</f>
        <v xml:space="preserve">Aragorn </v>
      </c>
      <c r="S7" s="109"/>
      <c r="T7" s="109"/>
      <c r="U7" s="110"/>
      <c r="V7" s="114" t="str">
        <f>Лист1!A11</f>
        <v>Эдмундо</v>
      </c>
      <c r="W7" s="115"/>
      <c r="X7" s="115"/>
      <c r="Y7" s="116"/>
      <c r="Z7" s="108">
        <f>Лист1!A5</f>
        <v>0</v>
      </c>
      <c r="AA7" s="109"/>
      <c r="AB7" s="109"/>
      <c r="AC7" s="110"/>
      <c r="AD7" s="114" t="str">
        <f>Лист1!A12</f>
        <v>Gambit13</v>
      </c>
      <c r="AE7" s="115"/>
      <c r="AF7" s="115"/>
      <c r="AG7" s="116"/>
      <c r="AH7" s="108">
        <f>Лист1!A6</f>
        <v>0</v>
      </c>
      <c r="AI7" s="109"/>
      <c r="AJ7" s="109"/>
      <c r="AK7" s="110"/>
      <c r="AL7" s="114" t="str">
        <f>Лист1!A13</f>
        <v>NecID</v>
      </c>
      <c r="AM7" s="115"/>
      <c r="AN7" s="115"/>
      <c r="AO7" s="116"/>
      <c r="AP7" s="108">
        <f>Лист1!A7</f>
        <v>0</v>
      </c>
      <c r="AQ7" s="109"/>
      <c r="AR7" s="109"/>
      <c r="AS7" s="110"/>
      <c r="AT7" s="114">
        <f>Лист1!A14</f>
        <v>0</v>
      </c>
      <c r="AU7" s="115"/>
      <c r="AV7" s="115"/>
      <c r="AW7" s="116"/>
      <c r="AX7" s="7"/>
      <c r="AY7" s="7"/>
      <c r="AZ7" s="7"/>
      <c r="BA7" s="7"/>
      <c r="BB7" s="107" t="s">
        <v>1</v>
      </c>
      <c r="BC7" s="107"/>
      <c r="BD7" s="107"/>
    </row>
    <row r="8" spans="1:58">
      <c r="B8" s="127" t="s">
        <v>2</v>
      </c>
      <c r="C8" s="128"/>
      <c r="D8" s="129"/>
      <c r="E8" s="40" t="s">
        <v>3</v>
      </c>
      <c r="F8" s="111" t="s">
        <v>2</v>
      </c>
      <c r="G8" s="112"/>
      <c r="H8" s="113"/>
      <c r="I8" s="16" t="s">
        <v>3</v>
      </c>
      <c r="J8" s="127" t="s">
        <v>2</v>
      </c>
      <c r="K8" s="128"/>
      <c r="L8" s="129"/>
      <c r="M8" s="40" t="s">
        <v>3</v>
      </c>
      <c r="N8" s="111" t="s">
        <v>2</v>
      </c>
      <c r="O8" s="112"/>
      <c r="P8" s="113"/>
      <c r="Q8" s="17" t="s">
        <v>3</v>
      </c>
      <c r="R8" s="127" t="s">
        <v>2</v>
      </c>
      <c r="S8" s="128"/>
      <c r="T8" s="129"/>
      <c r="U8" s="40" t="s">
        <v>3</v>
      </c>
      <c r="V8" s="111" t="s">
        <v>2</v>
      </c>
      <c r="W8" s="112"/>
      <c r="X8" s="113"/>
      <c r="Y8" s="17" t="s">
        <v>3</v>
      </c>
      <c r="Z8" s="127" t="s">
        <v>2</v>
      </c>
      <c r="AA8" s="128"/>
      <c r="AB8" s="129"/>
      <c r="AC8" s="40" t="s">
        <v>3</v>
      </c>
      <c r="AD8" s="111" t="s">
        <v>2</v>
      </c>
      <c r="AE8" s="112"/>
      <c r="AF8" s="113"/>
      <c r="AG8" s="17" t="s">
        <v>3</v>
      </c>
      <c r="AH8" s="127" t="s">
        <v>2</v>
      </c>
      <c r="AI8" s="128"/>
      <c r="AJ8" s="129"/>
      <c r="AK8" s="40" t="s">
        <v>3</v>
      </c>
      <c r="AL8" s="111" t="s">
        <v>2</v>
      </c>
      <c r="AM8" s="112"/>
      <c r="AN8" s="113"/>
      <c r="AO8" s="17" t="s">
        <v>3</v>
      </c>
      <c r="AP8" s="127" t="s">
        <v>2</v>
      </c>
      <c r="AQ8" s="128"/>
      <c r="AR8" s="129"/>
      <c r="AS8" s="40" t="s">
        <v>3</v>
      </c>
      <c r="AT8" s="111" t="s">
        <v>2</v>
      </c>
      <c r="AU8" s="112"/>
      <c r="AV8" s="113"/>
      <c r="AW8" s="17" t="s">
        <v>3</v>
      </c>
      <c r="AX8" s="7"/>
      <c r="AY8" s="7"/>
      <c r="AZ8" s="7"/>
      <c r="BA8" s="7"/>
      <c r="BB8" s="107"/>
      <c r="BC8" s="107"/>
      <c r="BD8" s="107"/>
    </row>
    <row r="9" spans="1:58">
      <c r="B9" s="41" t="str">
        <f>MID(Лист1!$B$2,1,1)</f>
        <v>0</v>
      </c>
      <c r="C9" s="42">
        <f>B9-D9</f>
        <v>-2</v>
      </c>
      <c r="D9" s="42" t="str">
        <f>MID(Лист1!$B$2,2,1)</f>
        <v>2</v>
      </c>
      <c r="E9" s="43" t="str">
        <f>IF((LEN($BB9)=0),"0",IF(AND(B9=$BB9,D9=$BD9),"5",IF(AND(C9=$BB9-$BD9,C9=0),"3",IF(AND(C9=$BB9-$BD9,OR(C9&gt;0,C9&lt;0)),"3",IF(AND(C9&gt;0,$BB9-$BD9&gt;0),"2",IF(AND(C9&lt;0,$BB9-$BD9&lt;0),"2","0"))))))</f>
        <v>0</v>
      </c>
      <c r="F9" s="20" t="str">
        <f>MID(Лист1!$B$9,1,1)</f>
        <v>1</v>
      </c>
      <c r="G9" s="18">
        <f t="shared" ref="G9:G16" si="0">F9-H9</f>
        <v>-1</v>
      </c>
      <c r="H9" s="18" t="str">
        <f>MID(Лист1!$B$9,2,1)</f>
        <v>2</v>
      </c>
      <c r="I9" s="19" t="str">
        <f>IF((LEN($BB9)=0),"0",IF(AND(F9=$BB9,H9=$BD9),"5",IF(AND(G9=$BB9-$BD9,G9=0),"3",IF(AND(G9=$BB9-$BD9,OR(G9&gt;0,G9&lt;0)),"3",IF(AND(G9&gt;0,$BB9-$BD9&gt;0),"2",IF(AND(G9&lt;0,$BB9-$BD9&lt;0),"2","0"))))))</f>
        <v>0</v>
      </c>
      <c r="J9" s="41" t="str">
        <f>MID(Лист1!$B$3,1,1)</f>
        <v>1</v>
      </c>
      <c r="K9" s="42">
        <f>J9-L9</f>
        <v>-1</v>
      </c>
      <c r="L9" s="42" t="str">
        <f>MID(Лист1!$B$3,2,1)</f>
        <v>2</v>
      </c>
      <c r="M9" s="43" t="str">
        <f>IF((LEN($BB9)=0),"0",IF(AND(J9=$BB9,L9=$BD9),"5",IF(AND(K9=$BB9-$BD9,K9=0),"3",IF(AND(K9=$BB9-$BD9,OR(K9&gt;0,K9&lt;0)),"3",IF(AND(K9&gt;0,$BB9-$BD9&gt;0),"2",IF(AND(K9&lt;0,$BB9-$BD9&lt;0),"2","0"))))))</f>
        <v>0</v>
      </c>
      <c r="N9" s="20" t="str">
        <f>MID(Лист1!$B$10,1,1)</f>
        <v>1</v>
      </c>
      <c r="O9" s="18">
        <f t="shared" ref="O9:O16" si="1">N9-P9</f>
        <v>-2</v>
      </c>
      <c r="P9" s="18" t="str">
        <f>MID(Лист1!$B$10,2,1)</f>
        <v>3</v>
      </c>
      <c r="Q9" s="21" t="str">
        <f>IF((LEN($BB9)=0),"0",IF(AND(N9=$BB9,P9=$BD9),"5",IF(AND(O9=$BB9-$BD9,O9=0),"3",IF(AND(O9=$BB9-$BD9,OR(O9&gt;0,O9&lt;0)),"3",IF(AND(O9&gt;0,$BB9-$BD9&gt;0),"2",IF(AND(O9&lt;0,$BB9-$BD9&lt;0),"2","0"))))))</f>
        <v>0</v>
      </c>
      <c r="R9" s="41" t="str">
        <f>MID(Лист1!$B$4,1,1)</f>
        <v>1</v>
      </c>
      <c r="S9" s="42">
        <f t="shared" ref="S9:S16" si="2">R9-T9</f>
        <v>0</v>
      </c>
      <c r="T9" s="42" t="str">
        <f>MID(Лист1!$B$4,2,1)</f>
        <v>1</v>
      </c>
      <c r="U9" s="43" t="str">
        <f>IF((LEN($BB9)=0),"0",IF(AND(R9=$BB9,T9=$BD9),"5",IF(AND(S9=$BB9-$BD9,S9=0),"3",IF(AND(S9=$BB9-$BD9,OR(S9&gt;0,S9&lt;0)),"3",IF(AND(S9&gt;0,$BB9-$BD9&gt;0),"2",IF(AND(S9&lt;0,$BB9-$BD9&lt;0),"2","0"))))))</f>
        <v>3</v>
      </c>
      <c r="V9" s="20" t="str">
        <f>MID(Лист1!$B$11,1,1)</f>
        <v>1</v>
      </c>
      <c r="W9" s="18">
        <f t="shared" ref="W9:W16" si="3">V9-X9</f>
        <v>1</v>
      </c>
      <c r="X9" s="18" t="str">
        <f>MID(Лист1!$B$11,2,1)</f>
        <v>0</v>
      </c>
      <c r="Y9" s="21" t="str">
        <f>IF((LEN($BB9)=0),"0",IF(AND(V9=$BB9,X9=$BD9),"5",IF(AND(W9=$BB9-$BD9,W9=0),"3",IF(AND(W9=$BB9-$BD9,OR(W9&gt;0,W9&lt;0)),"3",IF(AND(W9&gt;0,$BB9-$BD9&gt;0),"2",IF(AND(W9&lt;0,$BB9-$BD9&lt;0),"2","0"))))))</f>
        <v>0</v>
      </c>
      <c r="Z9" s="41" t="str">
        <f>MID(Лист1!$B$5,1,1)</f>
        <v/>
      </c>
      <c r="AA9" s="42" t="e">
        <f t="shared" ref="AA9:AA16" si="4">Z9-AB9</f>
        <v>#VALUE!</v>
      </c>
      <c r="AB9" s="42" t="str">
        <f>MID(Лист1!$B$5,2,1)</f>
        <v/>
      </c>
      <c r="AC9" s="43" t="e">
        <f>IF((LEN($BB9)=0),"0",IF(AND(Z9=$BB9,AB9=$BD9),"5",IF(AND(AA9=$BB9-$BD9,AA9=0),"3",IF(AND(AA9=$BB9-$BD9,OR(AA9&gt;0,AA9&lt;0)),"3",IF(AND(AA9&gt;0,$BB9-$BD9&gt;0),"2",IF(AND(AA9&lt;0,$BB9-$BD9&lt;0),"2","0"))))))</f>
        <v>#VALUE!</v>
      </c>
      <c r="AD9" s="20" t="str">
        <f>MID(Лист1!$B$12,1,1)</f>
        <v>1</v>
      </c>
      <c r="AE9" s="18">
        <f t="shared" ref="AE9:AE16" si="5">AD9-AF9</f>
        <v>1</v>
      </c>
      <c r="AF9" s="18" t="str">
        <f>MID(Лист1!$B$12,2,1)</f>
        <v>0</v>
      </c>
      <c r="AG9" s="21" t="str">
        <f>IF((LEN($BB9)=0),"0",IF(AND(AD9=$BB9,AF9=$BD9),"5",IF(AND(AE9=$BB9-$BD9,AE9=0),"3",IF(AND(AE9=$BB9-$BD9,OR(AE9&gt;0,AE9&lt;0)),"3",IF(AND(AE9&gt;0,$BB9-$BD9&gt;0),"2",IF(AND(AE9&lt;0,$BB9-$BD9&lt;0),"2","0"))))))</f>
        <v>0</v>
      </c>
      <c r="AH9" s="41" t="str">
        <f>MID(Лист1!$B$6,1,1)</f>
        <v/>
      </c>
      <c r="AI9" s="42" t="e">
        <f t="shared" ref="AI9:AI16" si="6">AH9-AJ9</f>
        <v>#VALUE!</v>
      </c>
      <c r="AJ9" s="42" t="str">
        <f>MID(Лист1!$B$6,2,1)</f>
        <v/>
      </c>
      <c r="AK9" s="43" t="e">
        <f>IF((LEN($BB9)=0),"0",IF(AND(AH9=$BB9,AJ9=$BD9),"5",IF(AND(AI9=$BB9-$BD9,AI9=0),"3",IF(AND(AI9=$BB9-$BD9,OR(AI9&gt;0,AI9&lt;0)),"3",IF(AND(AI9&gt;0,$BB9-$BD9&gt;0),"2",IF(AND(AI9&lt;0,$BB9-$BD9&lt;0),"2","0"))))))</f>
        <v>#VALUE!</v>
      </c>
      <c r="AL9" s="20" t="str">
        <f>MID(Лист1!$B$13,1,1)</f>
        <v>1</v>
      </c>
      <c r="AM9" s="18">
        <f t="shared" ref="AM9:AM16" si="7">AL9-AN9</f>
        <v>0</v>
      </c>
      <c r="AN9" s="18" t="str">
        <f>MID(Лист1!$B$13,2,1)</f>
        <v>1</v>
      </c>
      <c r="AO9" s="21" t="str">
        <f>IF((LEN($BB9)=0),"0",IF(AND(AL9=$BB9,AN9=$BD9),"5",IF(AND(AM9=$BB9-$BD9,AM9=0),"3",IF(AND(AM9=$BB9-$BD9,OR(AM9&gt;0,AM9&lt;0)),"3",IF(AND(AM9&gt;0,$BB9-$BD9&gt;0),"2",IF(AND(AM9&lt;0,$BB9-$BD9&lt;0),"2","0"))))))</f>
        <v>3</v>
      </c>
      <c r="AP9" s="41" t="str">
        <f>MID(Лист1!$B$7,1,1)</f>
        <v/>
      </c>
      <c r="AQ9" s="42" t="e">
        <f t="shared" ref="AQ9:AQ16" si="8">AP9-AR9</f>
        <v>#VALUE!</v>
      </c>
      <c r="AR9" s="42" t="str">
        <f>MID(Лист1!$B$7,2,1)</f>
        <v/>
      </c>
      <c r="AS9" s="43" t="e">
        <f>IF((LEN($BB9)=0),"0",IF(AND(AP9=$BB9,AR9=$BD9),"5",IF(AND(AQ9=$BB9-$BD9,AQ9=0),"3",IF(AND(AQ9=$BB9-$BD9,OR(AQ9&gt;0,AQ9&lt;0)),"3",IF(AND(AQ9&gt;0,$BB9-$BD9&gt;0),"2",IF(AND(AQ9&lt;0,$BB9-$BD9&lt;0),"2","0"))))))</f>
        <v>#VALUE!</v>
      </c>
      <c r="AT9" s="20" t="str">
        <f>MID(Лист1!$B$14,1,1)</f>
        <v/>
      </c>
      <c r="AU9" s="18" t="e">
        <f t="shared" ref="AU9:AU16" si="9">AT9-AV9</f>
        <v>#VALUE!</v>
      </c>
      <c r="AV9" s="18" t="str">
        <f>MID(Лист1!$B$14,2,1)</f>
        <v/>
      </c>
      <c r="AW9" s="21" t="e">
        <f>IF((LEN($BB9)=0),"0",IF(AND(AT9=$BB9,AV9=$BD9),"5",IF(AND(AU9=$BB9-$BD9,AU9=0),"3",IF(AND(AU9=$BB9-$BD9,OR(AU9&gt;0,AU9&lt;0)),"3",IF(AND(AU9&gt;0,$BB9-$BD9&gt;0),"2",IF(AND(AU9&lt;0,$BB9-$BD9&lt;0),"2","0"))))))</f>
        <v>#VALUE!</v>
      </c>
      <c r="AX9" s="32" t="s">
        <v>67</v>
      </c>
      <c r="AY9" s="7"/>
      <c r="AZ9" s="7"/>
      <c r="BA9" s="7"/>
      <c r="BB9" s="33" t="s">
        <v>75</v>
      </c>
      <c r="BC9" s="31"/>
      <c r="BD9" s="33" t="s">
        <v>75</v>
      </c>
    </row>
    <row r="10" spans="1:58">
      <c r="B10" s="41" t="str">
        <f>MID(Лист1!$B$2,3,1)</f>
        <v>1</v>
      </c>
      <c r="C10" s="42">
        <f t="shared" ref="C10:C15" si="10">B10-D10</f>
        <v>0</v>
      </c>
      <c r="D10" s="42" t="str">
        <f>MID(Лист1!$B$2,4,1)</f>
        <v>1</v>
      </c>
      <c r="E10" s="43" t="str">
        <f t="shared" ref="E10:E16" si="11">IF((LEN($BB10)=0),"0",IF(AND(B10=$BB10,D10=$BD10),"5",IF(AND(C10=$BB10-$BD10,C10=0),"3",IF(AND(C10=$BB10-$BD10,OR(C10&gt;0,C10&lt;0)),"3",IF(AND(C10&gt;0,$BB10-$BD10&gt;0),"2",IF(AND(C10&lt;0,$BB10-$BD10&lt;0),"2","0"))))))</f>
        <v>5</v>
      </c>
      <c r="F10" s="20" t="str">
        <f>MID(Лист1!$B$9,3,1)</f>
        <v>1</v>
      </c>
      <c r="G10" s="18">
        <f t="shared" si="0"/>
        <v>0</v>
      </c>
      <c r="H10" s="18" t="str">
        <f>MID(Лист1!$B$9,4,1)</f>
        <v>1</v>
      </c>
      <c r="I10" s="19" t="str">
        <f t="shared" ref="I10:I16" si="12">IF((LEN($BB10)=0),"0",IF(AND(F10=$BB10,H10=$BD10),"5",IF(AND(G10=$BB10-$BD10,G10=0),"3",IF(AND(G10=$BB10-$BD10,OR(G10&gt;0,G10&lt;0)),"3",IF(AND(G10&gt;0,$BB10-$BD10&gt;0),"2",IF(AND(G10&lt;0,$BB10-$BD10&lt;0),"2","0"))))))</f>
        <v>5</v>
      </c>
      <c r="J10" s="41" t="str">
        <f>MID(Лист1!$B$3,3,1)</f>
        <v>2</v>
      </c>
      <c r="K10" s="42">
        <f t="shared" ref="K10:K15" si="13">J10-L10</f>
        <v>1</v>
      </c>
      <c r="L10" s="42" t="str">
        <f>MID(Лист1!$B$3,4,1)</f>
        <v>1</v>
      </c>
      <c r="M10" s="43" t="str">
        <f t="shared" ref="M10:M16" si="14">IF((LEN($BB10)=0),"0",IF(AND(J10=$BB10,L10=$BD10),"5",IF(AND(K10=$BB10-$BD10,K10=0),"3",IF(AND(K10=$BB10-$BD10,OR(K10&gt;0,K10&lt;0)),"3",IF(AND(K10&gt;0,$BB10-$BD10&gt;0),"2",IF(AND(K10&lt;0,$BB10-$BD10&lt;0),"2","0"))))))</f>
        <v>0</v>
      </c>
      <c r="N10" s="20" t="str">
        <f>MID(Лист1!$B$10,3,1)</f>
        <v>2</v>
      </c>
      <c r="O10" s="18">
        <f t="shared" si="1"/>
        <v>1</v>
      </c>
      <c r="P10" s="18" t="str">
        <f>MID(Лист1!$B$10,4,1)</f>
        <v>1</v>
      </c>
      <c r="Q10" s="21" t="str">
        <f t="shared" ref="Q10:Q16" si="15">IF((LEN($BB10)=0),"0",IF(AND(N10=$BB10,P10=$BD10),"5",IF(AND(O10=$BB10-$BD10,O10=0),"3",IF(AND(O10=$BB10-$BD10,OR(O10&gt;0,O10&lt;0)),"3",IF(AND(O10&gt;0,$BB10-$BD10&gt;0),"2",IF(AND(O10&lt;0,$BB10-$BD10&lt;0),"2","0"))))))</f>
        <v>0</v>
      </c>
      <c r="R10" s="41" t="str">
        <f>MID(Лист1!$B$4,3,1)</f>
        <v>2</v>
      </c>
      <c r="S10" s="42">
        <f t="shared" si="2"/>
        <v>1</v>
      </c>
      <c r="T10" s="42" t="str">
        <f>MID(Лист1!$B$4,4,1)</f>
        <v>1</v>
      </c>
      <c r="U10" s="43" t="str">
        <f t="shared" ref="U10:U16" si="16">IF((LEN($BB10)=0),"0",IF(AND(R10=$BB10,T10=$BD10),"5",IF(AND(S10=$BB10-$BD10,S10=0),"3",IF(AND(S10=$BB10-$BD10,OR(S10&gt;0,S10&lt;0)),"3",IF(AND(S10&gt;0,$BB10-$BD10&gt;0),"2",IF(AND(S10&lt;0,$BB10-$BD10&lt;0),"2","0"))))))</f>
        <v>0</v>
      </c>
      <c r="V10" s="20" t="str">
        <f>MID(Лист1!$B$11,3,1)</f>
        <v>1</v>
      </c>
      <c r="W10" s="18">
        <f t="shared" si="3"/>
        <v>-1</v>
      </c>
      <c r="X10" s="18" t="str">
        <f>MID(Лист1!$B$11,4,1)</f>
        <v>2</v>
      </c>
      <c r="Y10" s="21" t="str">
        <f t="shared" ref="Y10:Y16" si="17">IF((LEN($BB10)=0),"0",IF(AND(V10=$BB10,X10=$BD10),"5",IF(AND(W10=$BB10-$BD10,W10=0),"3",IF(AND(W10=$BB10-$BD10,OR(W10&gt;0,W10&lt;0)),"3",IF(AND(W10&gt;0,$BB10-$BD10&gt;0),"2",IF(AND(W10&lt;0,$BB10-$BD10&lt;0),"2","0"))))))</f>
        <v>0</v>
      </c>
      <c r="Z10" s="41" t="str">
        <f>MID(Лист1!$B$5,3,1)</f>
        <v/>
      </c>
      <c r="AA10" s="42" t="e">
        <f t="shared" si="4"/>
        <v>#VALUE!</v>
      </c>
      <c r="AB10" s="42" t="str">
        <f>MID(Лист1!$B$5,4,1)</f>
        <v/>
      </c>
      <c r="AC10" s="43" t="e">
        <f t="shared" ref="AC10:AC16" si="18">IF((LEN($BB10)=0),"0",IF(AND(Z10=$BB10,AB10=$BD10),"5",IF(AND(AA10=$BB10-$BD10,AA10=0),"3",IF(AND(AA10=$BB10-$BD10,OR(AA10&gt;0,AA10&lt;0)),"3",IF(AND(AA10&gt;0,$BB10-$BD10&gt;0),"2",IF(AND(AA10&lt;0,$BB10-$BD10&lt;0),"2","0"))))))</f>
        <v>#VALUE!</v>
      </c>
      <c r="AD10" s="20" t="str">
        <f>MID(Лист1!$B$12,3,1)</f>
        <v>1</v>
      </c>
      <c r="AE10" s="18">
        <f t="shared" si="5"/>
        <v>0</v>
      </c>
      <c r="AF10" s="18" t="str">
        <f>MID(Лист1!$B$12,4,1)</f>
        <v>1</v>
      </c>
      <c r="AG10" s="21" t="str">
        <f t="shared" ref="AG10:AG16" si="19">IF((LEN($BB10)=0),"0",IF(AND(AD10=$BB10,AF10=$BD10),"5",IF(AND(AE10=$BB10-$BD10,AE10=0),"3",IF(AND(AE10=$BB10-$BD10,OR(AE10&gt;0,AE10&lt;0)),"3",IF(AND(AE10&gt;0,$BB10-$BD10&gt;0),"2",IF(AND(AE10&lt;0,$BB10-$BD10&lt;0),"2","0"))))))</f>
        <v>5</v>
      </c>
      <c r="AH10" s="41" t="str">
        <f>MID(Лист1!$B$6,3,1)</f>
        <v/>
      </c>
      <c r="AI10" s="42" t="e">
        <f t="shared" si="6"/>
        <v>#VALUE!</v>
      </c>
      <c r="AJ10" s="42" t="str">
        <f>MID(Лист1!$B$6,4,1)</f>
        <v/>
      </c>
      <c r="AK10" s="43" t="e">
        <f t="shared" ref="AK10:AK16" si="20">IF((LEN($BB10)=0),"0",IF(AND(AH10=$BB10,AJ10=$BD10),"5",IF(AND(AI10=$BB10-$BD10,AI10=0),"3",IF(AND(AI10=$BB10-$BD10,OR(AI10&gt;0,AI10&lt;0)),"3",IF(AND(AI10&gt;0,$BB10-$BD10&gt;0),"2",IF(AND(AI10&lt;0,$BB10-$BD10&lt;0),"2","0"))))))</f>
        <v>#VALUE!</v>
      </c>
      <c r="AL10" s="20" t="str">
        <f>MID(Лист1!$B$13,3,1)</f>
        <v>2</v>
      </c>
      <c r="AM10" s="18">
        <f t="shared" si="7"/>
        <v>1</v>
      </c>
      <c r="AN10" s="18" t="str">
        <f>MID(Лист1!$B$13,4,1)</f>
        <v>1</v>
      </c>
      <c r="AO10" s="21" t="str">
        <f t="shared" ref="AO10:AO16" si="21">IF((LEN($BB10)=0),"0",IF(AND(AL10=$BB10,AN10=$BD10),"5",IF(AND(AM10=$BB10-$BD10,AM10=0),"3",IF(AND(AM10=$BB10-$BD10,OR(AM10&gt;0,AM10&lt;0)),"3",IF(AND(AM10&gt;0,$BB10-$BD10&gt;0),"2",IF(AND(AM10&lt;0,$BB10-$BD10&lt;0),"2","0"))))))</f>
        <v>0</v>
      </c>
      <c r="AP10" s="41" t="str">
        <f>MID(Лист1!$B$7,3,1)</f>
        <v/>
      </c>
      <c r="AQ10" s="42" t="e">
        <f t="shared" si="8"/>
        <v>#VALUE!</v>
      </c>
      <c r="AR10" s="42" t="str">
        <f>MID(Лист1!$B$7,4,1)</f>
        <v/>
      </c>
      <c r="AS10" s="43" t="e">
        <f t="shared" ref="AS10:AS16" si="22">IF((LEN($BB10)=0),"0",IF(AND(AP10=$BB10,AR10=$BD10),"5",IF(AND(AQ10=$BB10-$BD10,AQ10=0),"3",IF(AND(AQ10=$BB10-$BD10,OR(AQ10&gt;0,AQ10&lt;0)),"3",IF(AND(AQ10&gt;0,$BB10-$BD10&gt;0),"2",IF(AND(AQ10&lt;0,$BB10-$BD10&lt;0),"2","0"))))))</f>
        <v>#VALUE!</v>
      </c>
      <c r="AT10" s="20" t="str">
        <f>MID(Лист1!$B$14,3,1)</f>
        <v/>
      </c>
      <c r="AU10" s="18" t="e">
        <f t="shared" si="9"/>
        <v>#VALUE!</v>
      </c>
      <c r="AV10" s="18" t="str">
        <f>MID(Лист1!$B$14,4,1)</f>
        <v/>
      </c>
      <c r="AW10" s="21" t="e">
        <f t="shared" ref="AW10:AW16" si="23">IF((LEN($BB10)=0),"0",IF(AND(AT10=$BB10,AV10=$BD10),"5",IF(AND(AU10=$BB10-$BD10,AU10=0),"3",IF(AND(AU10=$BB10-$BD10,OR(AU10&gt;0,AU10&lt;0)),"3",IF(AND(AU10&gt;0,$BB10-$BD10&gt;0),"2",IF(AND(AU10&lt;0,$BB10-$BD10&lt;0),"2","0"))))))</f>
        <v>#VALUE!</v>
      </c>
      <c r="AX10" s="32" t="s">
        <v>68</v>
      </c>
      <c r="AY10" s="7"/>
      <c r="AZ10" s="7"/>
      <c r="BA10" s="7"/>
      <c r="BB10" s="33" t="s">
        <v>76</v>
      </c>
      <c r="BC10" s="31"/>
      <c r="BD10" s="33" t="s">
        <v>76</v>
      </c>
    </row>
    <row r="11" spans="1:58">
      <c r="B11" s="41" t="str">
        <f>MID(Лист1!$B$2,5,1)</f>
        <v>1</v>
      </c>
      <c r="C11" s="42">
        <f t="shared" si="10"/>
        <v>1</v>
      </c>
      <c r="D11" s="42" t="str">
        <f>MID(Лист1!$B$2,6,1)</f>
        <v>0</v>
      </c>
      <c r="E11" s="43" t="str">
        <f t="shared" si="11"/>
        <v>2</v>
      </c>
      <c r="F11" s="20" t="str">
        <f>MID(Лист1!$B$9,5,1)</f>
        <v>2</v>
      </c>
      <c r="G11" s="18">
        <f t="shared" si="0"/>
        <v>1</v>
      </c>
      <c r="H11" s="18" t="str">
        <f>MID(Лист1!$B$9,6,1)</f>
        <v>1</v>
      </c>
      <c r="I11" s="19" t="str">
        <f t="shared" si="12"/>
        <v>2</v>
      </c>
      <c r="J11" s="41" t="str">
        <f>MID(Лист1!$B$3,5,1)</f>
        <v>1</v>
      </c>
      <c r="K11" s="42">
        <f t="shared" si="13"/>
        <v>0</v>
      </c>
      <c r="L11" s="42" t="str">
        <f>MID(Лист1!$B$3,6,1)</f>
        <v>1</v>
      </c>
      <c r="M11" s="43" t="str">
        <f t="shared" si="14"/>
        <v>0</v>
      </c>
      <c r="N11" s="20" t="str">
        <f>MID(Лист1!$B$10,5,1)</f>
        <v>1</v>
      </c>
      <c r="O11" s="18">
        <f t="shared" si="1"/>
        <v>0</v>
      </c>
      <c r="P11" s="18" t="str">
        <f>MID(Лист1!$B$10,6,1)</f>
        <v>1</v>
      </c>
      <c r="Q11" s="21" t="str">
        <f t="shared" si="15"/>
        <v>0</v>
      </c>
      <c r="R11" s="41" t="str">
        <f>MID(Лист1!$B$4,5,1)</f>
        <v>0</v>
      </c>
      <c r="S11" s="42">
        <f t="shared" si="2"/>
        <v>-1</v>
      </c>
      <c r="T11" s="42" t="str">
        <f>MID(Лист1!$B$4,6,1)</f>
        <v>1</v>
      </c>
      <c r="U11" s="43" t="str">
        <f t="shared" si="16"/>
        <v>0</v>
      </c>
      <c r="V11" s="20" t="str">
        <f>MID(Лист1!$B$11,5,1)</f>
        <v>1</v>
      </c>
      <c r="W11" s="18">
        <f t="shared" si="3"/>
        <v>0</v>
      </c>
      <c r="X11" s="18" t="str">
        <f>MID(Лист1!$B$11,6,1)</f>
        <v>1</v>
      </c>
      <c r="Y11" s="21" t="str">
        <f t="shared" si="17"/>
        <v>0</v>
      </c>
      <c r="Z11" s="41" t="str">
        <f>MID(Лист1!$B$5,5,1)</f>
        <v/>
      </c>
      <c r="AA11" s="42" t="e">
        <f t="shared" si="4"/>
        <v>#VALUE!</v>
      </c>
      <c r="AB11" s="42" t="str">
        <f>MID(Лист1!$B$5,6,1)</f>
        <v/>
      </c>
      <c r="AC11" s="43" t="e">
        <f t="shared" si="18"/>
        <v>#VALUE!</v>
      </c>
      <c r="AD11" s="20" t="str">
        <f>MID(Лист1!$B$12,5,1)</f>
        <v>1</v>
      </c>
      <c r="AE11" s="18">
        <f t="shared" si="5"/>
        <v>1</v>
      </c>
      <c r="AF11" s="18" t="str">
        <f>MID(Лист1!$B$12,6,1)</f>
        <v>0</v>
      </c>
      <c r="AG11" s="21" t="str">
        <f t="shared" si="19"/>
        <v>2</v>
      </c>
      <c r="AH11" s="41" t="str">
        <f>MID(Лист1!$B$6,5,1)</f>
        <v/>
      </c>
      <c r="AI11" s="42" t="e">
        <f t="shared" si="6"/>
        <v>#VALUE!</v>
      </c>
      <c r="AJ11" s="42" t="str">
        <f>MID(Лист1!$B$6,6,1)</f>
        <v/>
      </c>
      <c r="AK11" s="43" t="e">
        <f t="shared" si="20"/>
        <v>#VALUE!</v>
      </c>
      <c r="AL11" s="20" t="str">
        <f>MID(Лист1!$B$13,5,1)</f>
        <v>1</v>
      </c>
      <c r="AM11" s="18">
        <f t="shared" si="7"/>
        <v>1</v>
      </c>
      <c r="AN11" s="18" t="str">
        <f>MID(Лист1!$B$13,6,1)</f>
        <v>0</v>
      </c>
      <c r="AO11" s="21" t="str">
        <f t="shared" si="21"/>
        <v>2</v>
      </c>
      <c r="AP11" s="41" t="str">
        <f>MID(Лист1!$B$7,5,1)</f>
        <v/>
      </c>
      <c r="AQ11" s="42" t="e">
        <f t="shared" si="8"/>
        <v>#VALUE!</v>
      </c>
      <c r="AR11" s="42" t="str">
        <f>MID(Лист1!$B$7,6,1)</f>
        <v/>
      </c>
      <c r="AS11" s="43" t="e">
        <f t="shared" si="22"/>
        <v>#VALUE!</v>
      </c>
      <c r="AT11" s="20" t="str">
        <f>MID(Лист1!$B$14,5,1)</f>
        <v/>
      </c>
      <c r="AU11" s="18" t="e">
        <f t="shared" si="9"/>
        <v>#VALUE!</v>
      </c>
      <c r="AV11" s="18" t="str">
        <f>MID(Лист1!$B$14,6,1)</f>
        <v/>
      </c>
      <c r="AW11" s="21" t="e">
        <f t="shared" si="23"/>
        <v>#VALUE!</v>
      </c>
      <c r="AX11" s="32" t="s">
        <v>69</v>
      </c>
      <c r="AY11" s="7"/>
      <c r="AZ11" s="7"/>
      <c r="BA11" s="7"/>
      <c r="BB11" s="33" t="s">
        <v>75</v>
      </c>
      <c r="BC11" s="31"/>
      <c r="BD11" s="33" t="s">
        <v>77</v>
      </c>
    </row>
    <row r="12" spans="1:58">
      <c r="B12" s="41" t="str">
        <f>MID(Лист1!$B$2,7,1)</f>
        <v>2</v>
      </c>
      <c r="C12" s="42">
        <f t="shared" si="10"/>
        <v>1</v>
      </c>
      <c r="D12" s="42" t="str">
        <f>MID(Лист1!$B$2,8,1)</f>
        <v>1</v>
      </c>
      <c r="E12" s="43" t="str">
        <f t="shared" si="11"/>
        <v>0</v>
      </c>
      <c r="F12" s="20" t="str">
        <f>MID(Лист1!$B$9,7,1)</f>
        <v>2</v>
      </c>
      <c r="G12" s="18">
        <f t="shared" si="0"/>
        <v>2</v>
      </c>
      <c r="H12" s="18" t="str">
        <f>MID(Лист1!$B$9,8,1)</f>
        <v>0</v>
      </c>
      <c r="I12" s="19" t="str">
        <f t="shared" si="12"/>
        <v>0</v>
      </c>
      <c r="J12" s="41" t="str">
        <f>MID(Лист1!$B$3,7,1)</f>
        <v>3</v>
      </c>
      <c r="K12" s="42">
        <f t="shared" si="13"/>
        <v>2</v>
      </c>
      <c r="L12" s="42" t="str">
        <f>MID(Лист1!$B$3,8,1)</f>
        <v>1</v>
      </c>
      <c r="M12" s="43" t="str">
        <f t="shared" si="14"/>
        <v>0</v>
      </c>
      <c r="N12" s="20" t="str">
        <f>MID(Лист1!$B$10,7,1)</f>
        <v>2</v>
      </c>
      <c r="O12" s="18">
        <f t="shared" si="1"/>
        <v>1</v>
      </c>
      <c r="P12" s="18" t="str">
        <f>MID(Лист1!$B$10,8,1)</f>
        <v>1</v>
      </c>
      <c r="Q12" s="21" t="str">
        <f t="shared" si="15"/>
        <v>0</v>
      </c>
      <c r="R12" s="41" t="str">
        <f>MID(Лист1!$B$4,7,1)</f>
        <v>2</v>
      </c>
      <c r="S12" s="42">
        <f t="shared" si="2"/>
        <v>1</v>
      </c>
      <c r="T12" s="42" t="str">
        <f>MID(Лист1!$B$4,8,1)</f>
        <v>1</v>
      </c>
      <c r="U12" s="43" t="str">
        <f t="shared" si="16"/>
        <v>0</v>
      </c>
      <c r="V12" s="20" t="str">
        <f>MID(Лист1!$B$11,7,1)</f>
        <v>2</v>
      </c>
      <c r="W12" s="18">
        <f t="shared" si="3"/>
        <v>2</v>
      </c>
      <c r="X12" s="18" t="str">
        <f>MID(Лист1!$B$11,8,1)</f>
        <v>0</v>
      </c>
      <c r="Y12" s="21" t="str">
        <f t="shared" si="17"/>
        <v>0</v>
      </c>
      <c r="Z12" s="41" t="str">
        <f>MID(Лист1!$B$5,7,1)</f>
        <v/>
      </c>
      <c r="AA12" s="42" t="e">
        <f t="shared" si="4"/>
        <v>#VALUE!</v>
      </c>
      <c r="AB12" s="42" t="str">
        <f>MID(Лист1!$B$5,8,1)</f>
        <v/>
      </c>
      <c r="AC12" s="43" t="str">
        <f t="shared" si="18"/>
        <v>0</v>
      </c>
      <c r="AD12" s="20" t="str">
        <f>MID(Лист1!$B$12,7,1)</f>
        <v>2</v>
      </c>
      <c r="AE12" s="18">
        <f t="shared" si="5"/>
        <v>1</v>
      </c>
      <c r="AF12" s="18" t="str">
        <f>MID(Лист1!$B$12,8,1)</f>
        <v>1</v>
      </c>
      <c r="AG12" s="21" t="str">
        <f t="shared" si="19"/>
        <v>0</v>
      </c>
      <c r="AH12" s="41" t="str">
        <f>MID(Лист1!$B$6,7,1)</f>
        <v/>
      </c>
      <c r="AI12" s="42" t="e">
        <f t="shared" si="6"/>
        <v>#VALUE!</v>
      </c>
      <c r="AJ12" s="42" t="str">
        <f>MID(Лист1!$B$6,8,1)</f>
        <v/>
      </c>
      <c r="AK12" s="43" t="str">
        <f t="shared" si="20"/>
        <v>0</v>
      </c>
      <c r="AL12" s="20" t="str">
        <f>MID(Лист1!$B$13,7,1)</f>
        <v>2</v>
      </c>
      <c r="AM12" s="18">
        <f t="shared" si="7"/>
        <v>1</v>
      </c>
      <c r="AN12" s="18" t="str">
        <f>MID(Лист1!$B$13,8,1)</f>
        <v>1</v>
      </c>
      <c r="AO12" s="21" t="str">
        <f t="shared" si="21"/>
        <v>0</v>
      </c>
      <c r="AP12" s="41" t="str">
        <f>MID(Лист1!$B$7,7,1)</f>
        <v/>
      </c>
      <c r="AQ12" s="42" t="e">
        <f t="shared" si="8"/>
        <v>#VALUE!</v>
      </c>
      <c r="AR12" s="42" t="str">
        <f>MID(Лист1!$B$7,8,1)</f>
        <v/>
      </c>
      <c r="AS12" s="43" t="str">
        <f t="shared" si="22"/>
        <v>0</v>
      </c>
      <c r="AT12" s="20" t="str">
        <f>MID(Лист1!$B$14,7,1)</f>
        <v/>
      </c>
      <c r="AU12" s="18" t="e">
        <f t="shared" si="9"/>
        <v>#VALUE!</v>
      </c>
      <c r="AV12" s="18" t="str">
        <f>MID(Лист1!$B$14,8,1)</f>
        <v/>
      </c>
      <c r="AW12" s="21" t="str">
        <f t="shared" si="23"/>
        <v>0</v>
      </c>
      <c r="AX12" s="32" t="s">
        <v>70</v>
      </c>
      <c r="AY12" s="7"/>
      <c r="AZ12" s="7"/>
      <c r="BA12" s="7"/>
      <c r="BB12" s="33"/>
      <c r="BC12" s="31"/>
      <c r="BD12" s="33"/>
    </row>
    <row r="13" spans="1:58">
      <c r="B13" s="41" t="str">
        <f>MID(Лист1!$B$2,9,1)</f>
        <v>1</v>
      </c>
      <c r="C13" s="42">
        <f t="shared" si="10"/>
        <v>-1</v>
      </c>
      <c r="D13" s="42" t="str">
        <f>MID(Лист1!$B$2,10,1)</f>
        <v>2</v>
      </c>
      <c r="E13" s="43" t="str">
        <f t="shared" si="11"/>
        <v>0</v>
      </c>
      <c r="F13" s="20" t="str">
        <f>MID(Лист1!$B$9,9,1)</f>
        <v>1</v>
      </c>
      <c r="G13" s="18">
        <f t="shared" si="0"/>
        <v>-1</v>
      </c>
      <c r="H13" s="18" t="str">
        <f>MID(Лист1!$B$9,10,1)</f>
        <v>2</v>
      </c>
      <c r="I13" s="19" t="str">
        <f t="shared" si="12"/>
        <v>0</v>
      </c>
      <c r="J13" s="41" t="str">
        <f>MID(Лист1!$B$3,9,1)</f>
        <v>0</v>
      </c>
      <c r="K13" s="42">
        <f t="shared" si="13"/>
        <v>-2</v>
      </c>
      <c r="L13" s="42" t="str">
        <f>MID(Лист1!$B$3,10,1)</f>
        <v>2</v>
      </c>
      <c r="M13" s="43" t="str">
        <f t="shared" si="14"/>
        <v>0</v>
      </c>
      <c r="N13" s="20" t="str">
        <f>MID(Лист1!$B$10,9,1)</f>
        <v>0</v>
      </c>
      <c r="O13" s="18">
        <f t="shared" si="1"/>
        <v>-2</v>
      </c>
      <c r="P13" s="18" t="str">
        <f>MID(Лист1!$B$10,10,1)</f>
        <v>2</v>
      </c>
      <c r="Q13" s="21" t="str">
        <f t="shared" si="15"/>
        <v>0</v>
      </c>
      <c r="R13" s="41" t="str">
        <f>MID(Лист1!$B$4,9,1)</f>
        <v>1</v>
      </c>
      <c r="S13" s="42">
        <f t="shared" si="2"/>
        <v>-1</v>
      </c>
      <c r="T13" s="42" t="str">
        <f>MID(Лист1!$B$4,10,1)</f>
        <v>2</v>
      </c>
      <c r="U13" s="43" t="str">
        <f t="shared" si="16"/>
        <v>0</v>
      </c>
      <c r="V13" s="20" t="str">
        <f>MID(Лист1!$B$11,9,1)</f>
        <v>1</v>
      </c>
      <c r="W13" s="18">
        <f t="shared" si="3"/>
        <v>0</v>
      </c>
      <c r="X13" s="18" t="str">
        <f>MID(Лист1!$B$11,10,1)</f>
        <v>1</v>
      </c>
      <c r="Y13" s="21" t="str">
        <f t="shared" si="17"/>
        <v>0</v>
      </c>
      <c r="Z13" s="41" t="str">
        <f>MID(Лист1!$B$5,9,1)</f>
        <v/>
      </c>
      <c r="AA13" s="42" t="e">
        <f t="shared" si="4"/>
        <v>#VALUE!</v>
      </c>
      <c r="AB13" s="42" t="str">
        <f>MID(Лист1!$B$5,10,1)</f>
        <v/>
      </c>
      <c r="AC13" s="43" t="str">
        <f t="shared" si="18"/>
        <v>0</v>
      </c>
      <c r="AD13" s="20" t="str">
        <f>MID(Лист1!$B$12,9,1)</f>
        <v>1</v>
      </c>
      <c r="AE13" s="18">
        <f t="shared" si="5"/>
        <v>-1</v>
      </c>
      <c r="AF13" s="18" t="str">
        <f>MID(Лист1!$B$12,10,1)</f>
        <v>2</v>
      </c>
      <c r="AG13" s="21" t="str">
        <f t="shared" si="19"/>
        <v>0</v>
      </c>
      <c r="AH13" s="41" t="str">
        <f>MID(Лист1!$B$6,9,1)</f>
        <v/>
      </c>
      <c r="AI13" s="42" t="e">
        <f t="shared" si="6"/>
        <v>#VALUE!</v>
      </c>
      <c r="AJ13" s="42" t="str">
        <f>MID(Лист1!$B$6,10,1)</f>
        <v/>
      </c>
      <c r="AK13" s="43" t="str">
        <f t="shared" si="20"/>
        <v>0</v>
      </c>
      <c r="AL13" s="20" t="str">
        <f>MID(Лист1!$B$13,9,1)</f>
        <v>1</v>
      </c>
      <c r="AM13" s="18">
        <f t="shared" si="7"/>
        <v>0</v>
      </c>
      <c r="AN13" s="18" t="str">
        <f>MID(Лист1!$B$13,10,1)</f>
        <v>1</v>
      </c>
      <c r="AO13" s="21" t="str">
        <f t="shared" si="21"/>
        <v>0</v>
      </c>
      <c r="AP13" s="41" t="str">
        <f>MID(Лист1!$B$7,9,1)</f>
        <v/>
      </c>
      <c r="AQ13" s="42" t="e">
        <f t="shared" si="8"/>
        <v>#VALUE!</v>
      </c>
      <c r="AR13" s="42" t="str">
        <f>MID(Лист1!$B$7,10,1)</f>
        <v/>
      </c>
      <c r="AS13" s="43" t="str">
        <f t="shared" si="22"/>
        <v>0</v>
      </c>
      <c r="AT13" s="20" t="str">
        <f>MID(Лист1!$B$14,9,1)</f>
        <v/>
      </c>
      <c r="AU13" s="18" t="e">
        <f t="shared" si="9"/>
        <v>#VALUE!</v>
      </c>
      <c r="AV13" s="18" t="str">
        <f>MID(Лист1!$B$14,10,1)</f>
        <v/>
      </c>
      <c r="AW13" s="21" t="str">
        <f t="shared" si="23"/>
        <v>0</v>
      </c>
      <c r="AX13" s="32" t="s">
        <v>71</v>
      </c>
      <c r="AY13" s="7"/>
      <c r="AZ13" s="7"/>
      <c r="BA13" s="7"/>
      <c r="BB13" s="33"/>
      <c r="BC13" s="31"/>
      <c r="BD13" s="33"/>
    </row>
    <row r="14" spans="1:58">
      <c r="B14" s="41" t="str">
        <f>MID(Лист1!$B$2,11,1)</f>
        <v>2</v>
      </c>
      <c r="C14" s="42">
        <f t="shared" si="10"/>
        <v>1</v>
      </c>
      <c r="D14" s="42" t="str">
        <f>MID(Лист1!$B$2,12,1)</f>
        <v>1</v>
      </c>
      <c r="E14" s="43" t="str">
        <f t="shared" si="11"/>
        <v>0</v>
      </c>
      <c r="F14" s="20" t="str">
        <f>MID(Лист1!$B$9,11,1)</f>
        <v>1</v>
      </c>
      <c r="G14" s="18">
        <f t="shared" si="0"/>
        <v>0</v>
      </c>
      <c r="H14" s="18" t="str">
        <f>MID(Лист1!$B$9,12,1)</f>
        <v>1</v>
      </c>
      <c r="I14" s="19" t="str">
        <f t="shared" si="12"/>
        <v>0</v>
      </c>
      <c r="J14" s="41" t="str">
        <f>MID(Лист1!$B$3,11,1)</f>
        <v>2</v>
      </c>
      <c r="K14" s="42">
        <f t="shared" si="13"/>
        <v>1</v>
      </c>
      <c r="L14" s="42" t="str">
        <f>MID(Лист1!$B$3,12,1)</f>
        <v>1</v>
      </c>
      <c r="M14" s="43" t="str">
        <f t="shared" si="14"/>
        <v>0</v>
      </c>
      <c r="N14" s="20" t="str">
        <f>MID(Лист1!$B$10,11,1)</f>
        <v>2</v>
      </c>
      <c r="O14" s="18">
        <f t="shared" si="1"/>
        <v>1</v>
      </c>
      <c r="P14" s="18" t="str">
        <f>MID(Лист1!$B$10,12,1)</f>
        <v>1</v>
      </c>
      <c r="Q14" s="21" t="str">
        <f t="shared" si="15"/>
        <v>0</v>
      </c>
      <c r="R14" s="41" t="str">
        <f>MID(Лист1!$B$4,11,1)</f>
        <v>2</v>
      </c>
      <c r="S14" s="42">
        <f t="shared" si="2"/>
        <v>1</v>
      </c>
      <c r="T14" s="42" t="str">
        <f>MID(Лист1!$B$4,12,1)</f>
        <v>1</v>
      </c>
      <c r="U14" s="43" t="str">
        <f t="shared" si="16"/>
        <v>0</v>
      </c>
      <c r="V14" s="20" t="str">
        <f>MID(Лист1!$B$11,11,1)</f>
        <v>2</v>
      </c>
      <c r="W14" s="18">
        <f t="shared" si="3"/>
        <v>1</v>
      </c>
      <c r="X14" s="18" t="str">
        <f>MID(Лист1!$B$11,12,1)</f>
        <v>1</v>
      </c>
      <c r="Y14" s="21" t="str">
        <f t="shared" si="17"/>
        <v>0</v>
      </c>
      <c r="Z14" s="41" t="str">
        <f>MID(Лист1!$B$5,11,1)</f>
        <v/>
      </c>
      <c r="AA14" s="42" t="e">
        <f t="shared" si="4"/>
        <v>#VALUE!</v>
      </c>
      <c r="AB14" s="42" t="str">
        <f>MID(Лист1!$B$5,12,1)</f>
        <v/>
      </c>
      <c r="AC14" s="43" t="str">
        <f t="shared" si="18"/>
        <v>0</v>
      </c>
      <c r="AD14" s="20" t="str">
        <f>MID(Лист1!$B$12,11,1)</f>
        <v>1</v>
      </c>
      <c r="AE14" s="18">
        <f t="shared" si="5"/>
        <v>0</v>
      </c>
      <c r="AF14" s="18" t="str">
        <f>MID(Лист1!$B$12,12,1)</f>
        <v>1</v>
      </c>
      <c r="AG14" s="21" t="str">
        <f t="shared" si="19"/>
        <v>0</v>
      </c>
      <c r="AH14" s="41" t="str">
        <f>MID(Лист1!$B$6,11,1)</f>
        <v/>
      </c>
      <c r="AI14" s="42" t="e">
        <f t="shared" si="6"/>
        <v>#VALUE!</v>
      </c>
      <c r="AJ14" s="42" t="str">
        <f>MID(Лист1!$B$6,12,1)</f>
        <v/>
      </c>
      <c r="AK14" s="43" t="str">
        <f t="shared" si="20"/>
        <v>0</v>
      </c>
      <c r="AL14" s="20" t="str">
        <f>MID(Лист1!$B$13,11,1)</f>
        <v>2</v>
      </c>
      <c r="AM14" s="18">
        <f t="shared" si="7"/>
        <v>1</v>
      </c>
      <c r="AN14" s="18" t="str">
        <f>MID(Лист1!$B$13,12,1)</f>
        <v>1</v>
      </c>
      <c r="AO14" s="21" t="str">
        <f t="shared" si="21"/>
        <v>0</v>
      </c>
      <c r="AP14" s="41" t="str">
        <f>MID(Лист1!$B$7,11,1)</f>
        <v/>
      </c>
      <c r="AQ14" s="42" t="e">
        <f t="shared" si="8"/>
        <v>#VALUE!</v>
      </c>
      <c r="AR14" s="42" t="str">
        <f>MID(Лист1!$B$7,12,1)</f>
        <v/>
      </c>
      <c r="AS14" s="43" t="str">
        <f t="shared" si="22"/>
        <v>0</v>
      </c>
      <c r="AT14" s="20" t="str">
        <f>MID(Лист1!$B$14,11,1)</f>
        <v/>
      </c>
      <c r="AU14" s="18" t="e">
        <f t="shared" si="9"/>
        <v>#VALUE!</v>
      </c>
      <c r="AV14" s="18" t="str">
        <f>MID(Лист1!$B$14,12,1)</f>
        <v/>
      </c>
      <c r="AW14" s="21" t="str">
        <f t="shared" si="23"/>
        <v>0</v>
      </c>
      <c r="AX14" s="32" t="s">
        <v>72</v>
      </c>
      <c r="AY14" s="7"/>
      <c r="AZ14" s="7"/>
      <c r="BA14" s="7"/>
      <c r="BB14" s="33"/>
      <c r="BC14" s="31"/>
      <c r="BD14" s="33"/>
    </row>
    <row r="15" spans="1:58" ht="12.75" customHeight="1">
      <c r="B15" s="41" t="str">
        <f>MID(Лист1!$B$2,13,1)</f>
        <v>0</v>
      </c>
      <c r="C15" s="42">
        <f t="shared" si="10"/>
        <v>-1</v>
      </c>
      <c r="D15" s="42" t="str">
        <f>MID(Лист1!$B$2,14,1)</f>
        <v>1</v>
      </c>
      <c r="E15" s="43" t="str">
        <f t="shared" si="11"/>
        <v>0</v>
      </c>
      <c r="F15" s="20" t="str">
        <f>MID(Лист1!$B$9,13,1)</f>
        <v>0</v>
      </c>
      <c r="G15" s="18">
        <f t="shared" si="0"/>
        <v>-1</v>
      </c>
      <c r="H15" s="18" t="str">
        <f>MID(Лист1!$B$9,14,1)</f>
        <v>1</v>
      </c>
      <c r="I15" s="19" t="str">
        <f t="shared" si="12"/>
        <v>0</v>
      </c>
      <c r="J15" s="41" t="str">
        <f>MID(Лист1!$B$3,13,1)</f>
        <v>0</v>
      </c>
      <c r="K15" s="42">
        <f t="shared" si="13"/>
        <v>0</v>
      </c>
      <c r="L15" s="42" t="str">
        <f>MID(Лист1!$B$3,14,1)</f>
        <v>0</v>
      </c>
      <c r="M15" s="43" t="str">
        <f t="shared" si="14"/>
        <v>0</v>
      </c>
      <c r="N15" s="20" t="str">
        <f>MID(Лист1!$B$10,13,1)</f>
        <v>1</v>
      </c>
      <c r="O15" s="18">
        <f t="shared" si="1"/>
        <v>0</v>
      </c>
      <c r="P15" s="18" t="str">
        <f>MID(Лист1!$B$10,14,1)</f>
        <v>1</v>
      </c>
      <c r="Q15" s="21" t="str">
        <f t="shared" si="15"/>
        <v>0</v>
      </c>
      <c r="R15" s="41" t="str">
        <f>MID(Лист1!$B$4,13,1)</f>
        <v>1</v>
      </c>
      <c r="S15" s="42">
        <f t="shared" si="2"/>
        <v>0</v>
      </c>
      <c r="T15" s="42" t="str">
        <f>MID(Лист1!$B$4,14,1)</f>
        <v>1</v>
      </c>
      <c r="U15" s="43" t="str">
        <f t="shared" si="16"/>
        <v>0</v>
      </c>
      <c r="V15" s="20" t="str">
        <f>MID(Лист1!$B$11,13,1)</f>
        <v>0</v>
      </c>
      <c r="W15" s="18">
        <f t="shared" si="3"/>
        <v>-2</v>
      </c>
      <c r="X15" s="18" t="str">
        <f>MID(Лист1!$B$11,14,1)</f>
        <v>2</v>
      </c>
      <c r="Y15" s="21" t="str">
        <f t="shared" si="17"/>
        <v>0</v>
      </c>
      <c r="Z15" s="41" t="str">
        <f>MID(Лист1!$B$5,13,1)</f>
        <v/>
      </c>
      <c r="AA15" s="42" t="e">
        <f t="shared" si="4"/>
        <v>#VALUE!</v>
      </c>
      <c r="AB15" s="42" t="str">
        <f>MID(Лист1!$B$5,14,1)</f>
        <v/>
      </c>
      <c r="AC15" s="43" t="str">
        <f t="shared" si="18"/>
        <v>0</v>
      </c>
      <c r="AD15" s="20" t="str">
        <f>MID(Лист1!$B$12,13,1)</f>
        <v>1</v>
      </c>
      <c r="AE15" s="18">
        <f t="shared" si="5"/>
        <v>1</v>
      </c>
      <c r="AF15" s="18" t="str">
        <f>MID(Лист1!$B$12,14,1)</f>
        <v>0</v>
      </c>
      <c r="AG15" s="21" t="str">
        <f t="shared" si="19"/>
        <v>0</v>
      </c>
      <c r="AH15" s="41" t="str">
        <f>MID(Лист1!$B$6,13,1)</f>
        <v/>
      </c>
      <c r="AI15" s="42" t="e">
        <f t="shared" si="6"/>
        <v>#VALUE!</v>
      </c>
      <c r="AJ15" s="42" t="str">
        <f>MID(Лист1!$B$6,14,1)</f>
        <v/>
      </c>
      <c r="AK15" s="43" t="str">
        <f t="shared" si="20"/>
        <v>0</v>
      </c>
      <c r="AL15" s="20" t="str">
        <f>MID(Лист1!$B$13,13,1)</f>
        <v>1</v>
      </c>
      <c r="AM15" s="18">
        <f t="shared" si="7"/>
        <v>-1</v>
      </c>
      <c r="AN15" s="18" t="str">
        <f>MID(Лист1!$B$13,14,1)</f>
        <v>2</v>
      </c>
      <c r="AO15" s="21" t="str">
        <f t="shared" si="21"/>
        <v>0</v>
      </c>
      <c r="AP15" s="41" t="str">
        <f>MID(Лист1!$B$7,13,1)</f>
        <v/>
      </c>
      <c r="AQ15" s="42" t="e">
        <f t="shared" si="8"/>
        <v>#VALUE!</v>
      </c>
      <c r="AR15" s="42" t="str">
        <f>MID(Лист1!$B$7,14,1)</f>
        <v/>
      </c>
      <c r="AS15" s="43" t="str">
        <f t="shared" si="22"/>
        <v>0</v>
      </c>
      <c r="AT15" s="20" t="str">
        <f>MID(Лист1!$B$14,13,1)</f>
        <v/>
      </c>
      <c r="AU15" s="18" t="e">
        <f t="shared" si="9"/>
        <v>#VALUE!</v>
      </c>
      <c r="AV15" s="18" t="str">
        <f>MID(Лист1!$B$14,14,1)</f>
        <v/>
      </c>
      <c r="AW15" s="21" t="str">
        <f t="shared" si="23"/>
        <v>0</v>
      </c>
      <c r="AX15" s="32" t="s">
        <v>73</v>
      </c>
      <c r="AY15" s="7"/>
      <c r="AZ15" s="7"/>
      <c r="BA15" s="7"/>
      <c r="BB15" s="33"/>
      <c r="BC15" s="31"/>
      <c r="BD15" s="33"/>
    </row>
    <row r="16" spans="1:58">
      <c r="B16" s="41" t="str">
        <f>MID(Лист1!$B$2,15,1)</f>
        <v>2</v>
      </c>
      <c r="C16" s="42">
        <f>B16-D16</f>
        <v>1</v>
      </c>
      <c r="D16" s="42" t="str">
        <f>MID(Лист1!$B$2,16,1)</f>
        <v>1</v>
      </c>
      <c r="E16" s="43" t="str">
        <f t="shared" si="11"/>
        <v>0</v>
      </c>
      <c r="F16" s="20" t="str">
        <f>MID(Лист1!$B$9,15,1)</f>
        <v>1</v>
      </c>
      <c r="G16" s="18">
        <f t="shared" si="0"/>
        <v>0</v>
      </c>
      <c r="H16" s="18" t="str">
        <f>MID(Лист1!$B$9,16,1)</f>
        <v>1</v>
      </c>
      <c r="I16" s="19" t="str">
        <f t="shared" si="12"/>
        <v>0</v>
      </c>
      <c r="J16" s="41" t="str">
        <f>MID(Лист1!$B$3,15,1)</f>
        <v>2</v>
      </c>
      <c r="K16" s="42">
        <f>J16-L16</f>
        <v>0</v>
      </c>
      <c r="L16" s="42" t="str">
        <f>MID(Лист1!$B$3,16,1)</f>
        <v>2</v>
      </c>
      <c r="M16" s="43" t="str">
        <f t="shared" si="14"/>
        <v>0</v>
      </c>
      <c r="N16" s="20" t="str">
        <f>MID(Лист1!$B$10,15,1)</f>
        <v>1</v>
      </c>
      <c r="O16" s="18">
        <f t="shared" si="1"/>
        <v>0</v>
      </c>
      <c r="P16" s="18" t="str">
        <f>MID(Лист1!$B$10,16,1)</f>
        <v>1</v>
      </c>
      <c r="Q16" s="21" t="str">
        <f t="shared" si="15"/>
        <v>0</v>
      </c>
      <c r="R16" s="41" t="str">
        <f>MID(Лист1!$B$4,15,1)</f>
        <v>1</v>
      </c>
      <c r="S16" s="42">
        <f t="shared" si="2"/>
        <v>1</v>
      </c>
      <c r="T16" s="42" t="str">
        <f>MID(Лист1!$B$4,16,1)</f>
        <v>0</v>
      </c>
      <c r="U16" s="43" t="str">
        <f t="shared" si="16"/>
        <v>0</v>
      </c>
      <c r="V16" s="20" t="str">
        <f>MID(Лист1!$B$11,15,1)</f>
        <v>1</v>
      </c>
      <c r="W16" s="18">
        <f t="shared" si="3"/>
        <v>0</v>
      </c>
      <c r="X16" s="18" t="str">
        <f>MID(Лист1!$B$11,16,1)</f>
        <v>1</v>
      </c>
      <c r="Y16" s="21" t="str">
        <f t="shared" si="17"/>
        <v>0</v>
      </c>
      <c r="Z16" s="41" t="str">
        <f>MID(Лист1!$B$5,15,1)</f>
        <v/>
      </c>
      <c r="AA16" s="42" t="e">
        <f t="shared" si="4"/>
        <v>#VALUE!</v>
      </c>
      <c r="AB16" s="42" t="str">
        <f>MID(Лист1!$B$5,16,1)</f>
        <v/>
      </c>
      <c r="AC16" s="43" t="str">
        <f t="shared" si="18"/>
        <v>0</v>
      </c>
      <c r="AD16" s="20" t="str">
        <f>MID(Лист1!$B$12,15,1)</f>
        <v>2</v>
      </c>
      <c r="AE16" s="18">
        <f t="shared" si="5"/>
        <v>1</v>
      </c>
      <c r="AF16" s="18" t="str">
        <f>MID(Лист1!$B$12,16,1)</f>
        <v>1</v>
      </c>
      <c r="AG16" s="21" t="str">
        <f t="shared" si="19"/>
        <v>0</v>
      </c>
      <c r="AH16" s="41" t="str">
        <f>MID(Лист1!$B$6,15,1)</f>
        <v/>
      </c>
      <c r="AI16" s="42" t="e">
        <f t="shared" si="6"/>
        <v>#VALUE!</v>
      </c>
      <c r="AJ16" s="42" t="str">
        <f>MID(Лист1!$B$6,16,1)</f>
        <v/>
      </c>
      <c r="AK16" s="43" t="str">
        <f t="shared" si="20"/>
        <v>0</v>
      </c>
      <c r="AL16" s="20" t="str">
        <f>MID(Лист1!$B$13,15,1)</f>
        <v>0</v>
      </c>
      <c r="AM16" s="18">
        <f t="shared" si="7"/>
        <v>0</v>
      </c>
      <c r="AN16" s="18" t="str">
        <f>MID(Лист1!$B$13,16,1)</f>
        <v>0</v>
      </c>
      <c r="AO16" s="21" t="str">
        <f t="shared" si="21"/>
        <v>0</v>
      </c>
      <c r="AP16" s="41" t="str">
        <f>MID(Лист1!$B$7,15,1)</f>
        <v/>
      </c>
      <c r="AQ16" s="42" t="e">
        <f t="shared" si="8"/>
        <v>#VALUE!</v>
      </c>
      <c r="AR16" s="42" t="str">
        <f>MID(Лист1!$B$7,16,1)</f>
        <v/>
      </c>
      <c r="AS16" s="43" t="str">
        <f t="shared" si="22"/>
        <v>0</v>
      </c>
      <c r="AT16" s="20" t="str">
        <f>MID(Лист1!$B$14,15,1)</f>
        <v/>
      </c>
      <c r="AU16" s="18" t="e">
        <f t="shared" si="9"/>
        <v>#VALUE!</v>
      </c>
      <c r="AV16" s="18" t="str">
        <f>MID(Лист1!$B$14,16,1)</f>
        <v/>
      </c>
      <c r="AW16" s="21" t="str">
        <f t="shared" si="23"/>
        <v>0</v>
      </c>
      <c r="AX16" s="32" t="s">
        <v>74</v>
      </c>
      <c r="AY16" s="7"/>
      <c r="AZ16" s="7"/>
      <c r="BA16" s="7"/>
      <c r="BB16" s="33"/>
      <c r="BC16" s="31"/>
      <c r="BD16" s="33"/>
    </row>
    <row r="17" spans="1:56" ht="3" customHeight="1">
      <c r="A17" s="3"/>
      <c r="B17" s="41">
        <v>1</v>
      </c>
      <c r="C17" s="42">
        <f>B17-D17</f>
        <v>1</v>
      </c>
      <c r="D17" s="42">
        <v>0</v>
      </c>
      <c r="E17" s="43" t="str">
        <f>IF((LEN(BB17)=0),"0",IF(AND(B17=BB17,D17=BD17),"5",IF(AND(C17=BC17,C17=0),"2",IF(AND(C17=BC17,OR(C17&gt;0,C17&lt;0)),"3",IF(AND(C17&gt;0,BC17&gt;0),"2",IF(AND(C17&lt;0,BC17&lt;0),"2","0"))))))</f>
        <v>0</v>
      </c>
      <c r="F17" s="20">
        <v>0</v>
      </c>
      <c r="G17" s="18">
        <f>F17-H17</f>
        <v>-2</v>
      </c>
      <c r="H17" s="18">
        <v>2</v>
      </c>
      <c r="I17" s="19" t="str">
        <f>IF((LEN(BB17)=0),"0",IF(AND(F17=BB17,H17=BD17),"5",IF(AND(G17=BC17,G17=0),"2",IF(AND(G17=BC17,OR(G17&gt;0,G17&lt;0)),"3",IF(AND(G17&gt;0,BC17&gt;0),"2",IF(AND(G17&lt;0,BC17&lt;0),"2","0"))))))</f>
        <v>0</v>
      </c>
      <c r="J17" s="41">
        <v>0</v>
      </c>
      <c r="K17" s="42">
        <f>J17-L17</f>
        <v>-2</v>
      </c>
      <c r="L17" s="42">
        <v>2</v>
      </c>
      <c r="M17" s="43" t="str">
        <f>IF((LEN(BB17)=0),"0",IF(AND(J17=BB17,L17=BD17),"5",IF(AND(K17=BC17,K17=0),"2",IF(AND(K17=BC17,OR(K17&gt;0,K17&lt;0)),"3",IF(AND(K17&gt;0,BC17&gt;0),"2",IF(AND(K17&lt;0,BC17&lt;0),"2","0"))))))</f>
        <v>0</v>
      </c>
      <c r="N17" s="20">
        <v>1</v>
      </c>
      <c r="O17" s="18">
        <f>N17-P17</f>
        <v>-1</v>
      </c>
      <c r="P17" s="18">
        <v>2</v>
      </c>
      <c r="Q17" s="21" t="str">
        <f>IF((LEN(BB17)=0),"0",IF(AND(N17=BB17,P17=BD17),"5",IF(AND(O17=BC17,O17=0),"2",IF(AND(O17=BC17,OR(O17&gt;0,O17&lt;0)),"3",IF(AND(O17&gt;0,BC17&gt;0),"2",IF(AND(O17&lt;0,BC17&lt;0),"2","0"))))))</f>
        <v>0</v>
      </c>
      <c r="R17" s="41">
        <v>1</v>
      </c>
      <c r="S17" s="42">
        <f>R17-T17</f>
        <v>-1</v>
      </c>
      <c r="T17" s="42">
        <v>2</v>
      </c>
      <c r="U17" s="43" t="str">
        <f>IF((LEN(BB17)=0),"0",IF(AND(R17=BB17,T17=BD17),"5",IF(AND(S17=BC17,S17=0),"2",IF(AND(S17=BC17,OR(S17&gt;0,S17&lt;0)),"3",IF(AND(S17&gt;0,BC17&gt;0),"2",IF(AND(S17&lt;0,BC17&lt;0),"2","0"))))))</f>
        <v>0</v>
      </c>
      <c r="V17" s="20">
        <v>2</v>
      </c>
      <c r="W17" s="18">
        <f>V17-X17</f>
        <v>1</v>
      </c>
      <c r="X17" s="18">
        <v>1</v>
      </c>
      <c r="Y17" s="21" t="str">
        <f>IF((LEN(BB17)=0),"0",IF(AND(V17=BB17,X17=BD17),"5",IF(AND(W17=BC17,W17=0),"2",IF(AND(W17=BC17,OR(W17&gt;0,W17&lt;0)),"3",IF(AND(W17&gt;0,BC17&gt;0),"2",IF(AND(W17&lt;0,BC17&lt;0),"2","0"))))))</f>
        <v>0</v>
      </c>
      <c r="Z17" s="41">
        <v>1</v>
      </c>
      <c r="AA17" s="42">
        <f>Z17-AB17</f>
        <v>0</v>
      </c>
      <c r="AB17" s="42">
        <v>1</v>
      </c>
      <c r="AC17" s="43" t="str">
        <f>IF((LEN(BB17)=0),"0",IF(AND(Z17=BB17,AB17=BD17),"5",IF(AND(AA17=BC17,AA17=0),"2",IF(AND(AA17=BC17,OR(AA17&gt;0,AA17&lt;0)),"3",IF(AND(AA17&gt;0,BC17&gt;0),"2",IF(AND(AA17&lt;0,BC17&lt;0),"2","0"))))))</f>
        <v>0</v>
      </c>
      <c r="AD17" s="20">
        <v>1</v>
      </c>
      <c r="AE17" s="18">
        <f>AD17-AF17</f>
        <v>-1</v>
      </c>
      <c r="AF17" s="18">
        <v>2</v>
      </c>
      <c r="AG17" s="21" t="str">
        <f>IF((LEN(BB17)=0),"0",IF(AND(AD17=BB17,AF17=BD17),"5",IF(AND(AE17=BC17,AE17=0),"2",IF(AND(AE17=BC17,OR(AE17&gt;0,AE17&lt;0)),"3",IF(AND(AE17&gt;0,BC17&gt;0),"2",IF(AND(AE17&lt;0,BC17&lt;0),"2","0"))))))</f>
        <v>0</v>
      </c>
      <c r="AH17" s="41">
        <v>1</v>
      </c>
      <c r="AI17" s="42">
        <f>AH17-AJ17</f>
        <v>0</v>
      </c>
      <c r="AJ17" s="42">
        <v>1</v>
      </c>
      <c r="AK17" s="43" t="str">
        <f>IF((LEN(BB17)=0),"0",IF(AND(AH17=BB17,AJ17=BD17),"5",IF(AND(AI17=BC17,AI17=0),"2",IF(AND(AI17=BC17,OR(AI17&gt;0,AI17&lt;0)),"3",IF(AND(AI17&gt;0,BC17&gt;0),"2",IF(AND(AI17&lt;0,BC17&lt;0),"2","0"))))))</f>
        <v>0</v>
      </c>
      <c r="AL17" s="20">
        <v>1</v>
      </c>
      <c r="AM17" s="18">
        <f>AL17-AN17</f>
        <v>-1</v>
      </c>
      <c r="AN17" s="18">
        <v>2</v>
      </c>
      <c r="AO17" s="21" t="str">
        <f>IF((LEN(BB17)=0),"0",IF(AND(AL17=BB17,AN17=BD17),"5",IF(AND(AM17=BC17,AM17=0),"2",IF(AND(AM17=BC17,OR(AM17&gt;0,AM17&lt;0)),"3",IF(AND(AM17&gt;0,BC17&gt;0),"2",IF(AND(AM17&lt;0,BC17&lt;0),"2","0"))))))</f>
        <v>0</v>
      </c>
      <c r="AP17" s="41">
        <v>1</v>
      </c>
      <c r="AQ17" s="42">
        <f>AP17-AR17</f>
        <v>-2</v>
      </c>
      <c r="AR17" s="42">
        <v>3</v>
      </c>
      <c r="AS17" s="43" t="str">
        <f>IF((LEN(BB17)=0),"0",IF(AND(AP17=BB17,AR17=BD17),"5",IF(AND(AQ17=BC17,AQ17=0),"2",IF(AND(AQ17=BC17,OR(AQ17&gt;0,AQ17&lt;0)),"3",IF(AND(AQ17&gt;0,BC17&gt;0),"2",IF(AND(AQ17&lt;0,BC17&lt;0),"2","0"))))))</f>
        <v>0</v>
      </c>
      <c r="AT17" s="20">
        <v>1</v>
      </c>
      <c r="AU17" s="18">
        <f>AT17-AV17</f>
        <v>-1</v>
      </c>
      <c r="AV17" s="18">
        <v>2</v>
      </c>
      <c r="AW17" s="21" t="str">
        <f>IF((LEN(BB17)=0),"0",IF(AND(AT17=BB17,AV17=BD17),"5",IF(AND(AU17=BC17,AU17=0),"2",IF(AND(AU17=BC17,OR(AU17&gt;0,AU17&lt;0)),"3",IF(AND(AU17&gt;0,BC17&gt;0),"2",IF(AND(AU17&lt;0,BC17&lt;0),"2","0"))))))</f>
        <v>0</v>
      </c>
      <c r="AX17" s="6"/>
      <c r="AY17" s="7"/>
      <c r="AZ17" s="7"/>
      <c r="BA17" s="7"/>
      <c r="BB17" s="10"/>
      <c r="BC17" s="10">
        <f>BB17-BD17</f>
        <v>0</v>
      </c>
      <c r="BD17" s="10"/>
    </row>
    <row r="18" spans="1:56" ht="12" hidden="1" customHeight="1">
      <c r="A18" s="3"/>
      <c r="B18" s="41">
        <v>0</v>
      </c>
      <c r="C18" s="42">
        <f>B18-D18</f>
        <v>-1</v>
      </c>
      <c r="D18" s="42">
        <v>1</v>
      </c>
      <c r="E18" s="43" t="str">
        <f>IF((LEN(BB18)=0),"0",IF(AND(B18=BB18,D18=BD18),"5",IF(AND(C18=BC18,C18=0),"2",IF(AND(C18=BC18,OR(C18&gt;0,C18&lt;0)),"3",IF(AND(C18&gt;0,BC18&gt;0),"2",IF(AND(C18&lt;0,BC18&lt;0),"2","0"))))))</f>
        <v>0</v>
      </c>
      <c r="F18" s="20">
        <v>0</v>
      </c>
      <c r="G18" s="18">
        <f>F18-H18</f>
        <v>-2</v>
      </c>
      <c r="H18" s="18">
        <v>2</v>
      </c>
      <c r="I18" s="19" t="str">
        <f>IF((LEN(BB18)=0),"0",IF(AND(F18=BB18,H18=BD18),"5",IF(AND(G18=BC18,G18=0),"2",IF(AND(G18=BC18,OR(G18&gt;0,G18&lt;0)),"3",IF(AND(G18&gt;0,BC18&gt;0),"2",IF(AND(G18&lt;0,BC18&lt;0),"2","0"))))))</f>
        <v>0</v>
      </c>
      <c r="J18" s="41">
        <v>1</v>
      </c>
      <c r="K18" s="42">
        <f>J18-L18</f>
        <v>1</v>
      </c>
      <c r="L18" s="42">
        <v>0</v>
      </c>
      <c r="M18" s="43" t="str">
        <f>IF((LEN(BB18)=0),"0",IF(AND(J18=BB18,L18=BD18),"5",IF(AND(K18=BC18,K18=0),"2",IF(AND(K18=BC18,OR(K18&gt;0,K18&lt;0)),"3",IF(AND(K18&gt;0,BC18&gt;0),"2",IF(AND(K18&lt;0,BC18&lt;0),"2","0"))))))</f>
        <v>0</v>
      </c>
      <c r="N18" s="20">
        <v>1</v>
      </c>
      <c r="O18" s="18">
        <f>N18-P18</f>
        <v>0</v>
      </c>
      <c r="P18" s="18">
        <v>1</v>
      </c>
      <c r="Q18" s="21" t="str">
        <f>IF((LEN(BB18)=0),"0",IF(AND(N18=BB18,P18=BD18),"5",IF(AND(O18=BC18,O18=0),"2",IF(AND(O18=BC18,OR(O18&gt;0,O18&lt;0)),"3",IF(AND(O18&gt;0,BC18&gt;0),"2",IF(AND(O18&lt;0,BC18&lt;0),"2","0"))))))</f>
        <v>0</v>
      </c>
      <c r="R18" s="41">
        <v>1</v>
      </c>
      <c r="S18" s="42">
        <f>R18-T18</f>
        <v>-1</v>
      </c>
      <c r="T18" s="42">
        <v>2</v>
      </c>
      <c r="U18" s="43" t="str">
        <f>IF((LEN(BB18)=0),"0",IF(AND(R18=BB18,T18=BD18),"5",IF(AND(S18=BC18,S18=0),"2",IF(AND(S18=BC18,OR(S18&gt;0,S18&lt;0)),"3",IF(AND(S18&gt;0,BC18&gt;0),"2",IF(AND(S18&lt;0,BC18&lt;0),"2","0"))))))</f>
        <v>0</v>
      </c>
      <c r="V18" s="20">
        <v>1</v>
      </c>
      <c r="W18" s="18">
        <f>V18-X18</f>
        <v>-1</v>
      </c>
      <c r="X18" s="18">
        <v>2</v>
      </c>
      <c r="Y18" s="21" t="str">
        <f>IF((LEN(BB18)=0),"0",IF(AND(V18=BB18,X18=BD18),"5",IF(AND(W18=BC18,W18=0),"2",IF(AND(W18=BC18,OR(W18&gt;0,W18&lt;0)),"3",IF(AND(W18&gt;0,BC18&gt;0),"2",IF(AND(W18&lt;0,BC18&lt;0),"2","0"))))))</f>
        <v>0</v>
      </c>
      <c r="Z18" s="41">
        <v>1</v>
      </c>
      <c r="AA18" s="42">
        <f>Z18-AB18</f>
        <v>0</v>
      </c>
      <c r="AB18" s="42">
        <v>1</v>
      </c>
      <c r="AC18" s="43" t="str">
        <f>IF((LEN(BB18)=0),"0",IF(AND(Z18=BB18,AB18=BD18),"5",IF(AND(AA18=BC18,AA18=0),"2",IF(AND(AA18=BC18,OR(AA18&gt;0,AA18&lt;0)),"3",IF(AND(AA18&gt;0,BC18&gt;0),"2",IF(AND(AA18&lt;0,BC18&lt;0),"2","0"))))))</f>
        <v>0</v>
      </c>
      <c r="AD18" s="20">
        <v>2</v>
      </c>
      <c r="AE18" s="18">
        <f>AD18-AF18</f>
        <v>1</v>
      </c>
      <c r="AF18" s="18">
        <v>1</v>
      </c>
      <c r="AG18" s="21" t="str">
        <f>IF((LEN(BB18)=0),"0",IF(AND(AD18=BB18,AF18=BD18),"5",IF(AND(AE18=BC18,AE18=0),"2",IF(AND(AE18=BC18,OR(AE18&gt;0,AE18&lt;0)),"3",IF(AND(AE18&gt;0,BC18&gt;0),"2",IF(AND(AE18&lt;0,BC18&lt;0),"2","0"))))))</f>
        <v>0</v>
      </c>
      <c r="AH18" s="41">
        <v>2</v>
      </c>
      <c r="AI18" s="42">
        <f>AH18-AJ18</f>
        <v>-1</v>
      </c>
      <c r="AJ18" s="42">
        <v>3</v>
      </c>
      <c r="AK18" s="43" t="str">
        <f>IF((LEN(BB18)=0),"0",IF(AND(AH18=BB18,AJ18=BD18),"5",IF(AND(AI18=BC18,AI18=0),"2",IF(AND(AI18=BC18,OR(AI18&gt;0,AI18&lt;0)),"3",IF(AND(AI18&gt;0,BC18&gt;0),"2",IF(AND(AI18&lt;0,BC18&lt;0),"2","0"))))))</f>
        <v>0</v>
      </c>
      <c r="AL18" s="20">
        <v>1</v>
      </c>
      <c r="AM18" s="18">
        <f>AL18-AN18</f>
        <v>-1</v>
      </c>
      <c r="AN18" s="18">
        <v>2</v>
      </c>
      <c r="AO18" s="21" t="str">
        <f>IF((LEN(BB18)=0),"0",IF(AND(AL18=BB18,AN18=BD18),"5",IF(AND(AM18=BC18,AM18=0),"2",IF(AND(AM18=BC18,OR(AM18&gt;0,AM18&lt;0)),"3",IF(AND(AM18&gt;0,BC18&gt;0),"2",IF(AND(AM18&lt;0,BC18&lt;0),"2","0"))))))</f>
        <v>0</v>
      </c>
      <c r="AP18" s="41">
        <v>1</v>
      </c>
      <c r="AQ18" s="42">
        <f>AP18-AR18</f>
        <v>-2</v>
      </c>
      <c r="AR18" s="42">
        <v>3</v>
      </c>
      <c r="AS18" s="43" t="str">
        <f>IF((LEN(BB18)=0),"0",IF(AND(AP18=BB18,AR18=BD18),"5",IF(AND(AQ18=BC18,AQ18=0),"2",IF(AND(AQ18=BC18,OR(AQ18&gt;0,AQ18&lt;0)),"3",IF(AND(AQ18&gt;0,BC18&gt;0),"2",IF(AND(AQ18&lt;0,BC18&lt;0),"2","0"))))))</f>
        <v>0</v>
      </c>
      <c r="AT18" s="20">
        <v>1</v>
      </c>
      <c r="AU18" s="18">
        <f>AT18-AV18</f>
        <v>-2</v>
      </c>
      <c r="AV18" s="18">
        <v>3</v>
      </c>
      <c r="AW18" s="21" t="str">
        <f>IF((LEN(BB18)=0),"0",IF(AND(AT18=BB18,AV18=BD18),"5",IF(AND(AU18=BC18,AU18=0),"2",IF(AND(AU18=BC18,OR(AU18&gt;0,AU18&lt;0)),"3",IF(AND(AU18&gt;0,BC18&gt;0),"2",IF(AND(AU18&lt;0,BC18&lt;0),"2","0"))))))</f>
        <v>0</v>
      </c>
      <c r="AX18" s="6"/>
      <c r="AY18" s="7"/>
      <c r="AZ18" s="7"/>
      <c r="BA18" s="7"/>
      <c r="BB18" s="10"/>
      <c r="BC18" s="10">
        <f>BB18-BD18</f>
        <v>0</v>
      </c>
      <c r="BD18" s="10"/>
    </row>
    <row r="19" spans="1:56" ht="15">
      <c r="A19" s="4"/>
      <c r="B19" s="130">
        <f>E9+E10+E11+E12+E13+E14+E15+E16+E17+E18</f>
        <v>7</v>
      </c>
      <c r="C19" s="131"/>
      <c r="D19" s="131"/>
      <c r="E19" s="132"/>
      <c r="F19" s="133">
        <f>I9+I10+I11+I12+I13+I14+I15+I16+I17+I18</f>
        <v>7</v>
      </c>
      <c r="G19" s="134"/>
      <c r="H19" s="134"/>
      <c r="I19" s="142"/>
      <c r="J19" s="130">
        <f>M9+M10+M11+M12+M13+M14+M15+M16+M17+M18</f>
        <v>0</v>
      </c>
      <c r="K19" s="131"/>
      <c r="L19" s="131"/>
      <c r="M19" s="132"/>
      <c r="N19" s="133">
        <f>Q9+Q10+Q11+Q12+Q13+Q14+Q15+Q16+Q17+Q18</f>
        <v>0</v>
      </c>
      <c r="O19" s="134"/>
      <c r="P19" s="134"/>
      <c r="Q19" s="135"/>
      <c r="R19" s="130">
        <f>U9+U10+U11+U12+U13+U14+U15+U16+U17+U18</f>
        <v>3</v>
      </c>
      <c r="S19" s="131"/>
      <c r="T19" s="131"/>
      <c r="U19" s="132"/>
      <c r="V19" s="133">
        <f>Y9+Y10+Y11+Y12+Y13+Y14+Y15+Y16+Y17+Y18</f>
        <v>0</v>
      </c>
      <c r="W19" s="134"/>
      <c r="X19" s="134"/>
      <c r="Y19" s="135"/>
      <c r="Z19" s="130" t="e">
        <f>AC9+AC10+AC11+AC12+AC13+AC14+AC15+AC16+AC17+AC18</f>
        <v>#VALUE!</v>
      </c>
      <c r="AA19" s="131"/>
      <c r="AB19" s="131"/>
      <c r="AC19" s="132"/>
      <c r="AD19" s="133">
        <f>AG9+AG10+AG11+AG12+AG13+AG14+AG15+AG16+AG17+AG18</f>
        <v>7</v>
      </c>
      <c r="AE19" s="134"/>
      <c r="AF19" s="134"/>
      <c r="AG19" s="135"/>
      <c r="AH19" s="130" t="e">
        <f>AK9+AK10+AK11+AK12+AK13+AK14+AK15+AK16+AK17+AK18</f>
        <v>#VALUE!</v>
      </c>
      <c r="AI19" s="131"/>
      <c r="AJ19" s="131"/>
      <c r="AK19" s="132"/>
      <c r="AL19" s="133">
        <f>AO9+AO10+AO11+AO12+AO13+AO14+AO15+AO16+AO17+AO18</f>
        <v>5</v>
      </c>
      <c r="AM19" s="134"/>
      <c r="AN19" s="134"/>
      <c r="AO19" s="135"/>
      <c r="AP19" s="130" t="e">
        <f>AS9+AS10+AS11+AS12+AS13+AS14+AS15+AS16+AS17+AS18</f>
        <v>#VALUE!</v>
      </c>
      <c r="AQ19" s="131"/>
      <c r="AR19" s="131"/>
      <c r="AS19" s="132"/>
      <c r="AT19" s="133" t="e">
        <f>AW9+AW10+AW11+AW12+AW13+AW14+AW15+AW16+AW17+AW18</f>
        <v>#VALUE!</v>
      </c>
      <c r="AU19" s="134"/>
      <c r="AV19" s="134"/>
      <c r="AW19" s="135"/>
      <c r="AX19" s="7"/>
      <c r="AY19" s="7"/>
      <c r="AZ19" s="7"/>
      <c r="BA19" s="7"/>
      <c r="BB19" s="7"/>
      <c r="BC19" s="7"/>
      <c r="BD19" s="7"/>
    </row>
    <row r="20" spans="1:56" ht="13.5" thickBot="1">
      <c r="B20" s="136" t="str">
        <f>IF(B19&gt;F19,"1",IF(B19=F19,"0", IF(B19&lt;F19,"0")))</f>
        <v>0</v>
      </c>
      <c r="C20" s="137"/>
      <c r="D20" s="137"/>
      <c r="E20" s="138"/>
      <c r="F20" s="139" t="str">
        <f>IF(F19&gt;B19,"1",IF(F19=B19,"0", IF(F19&lt;B19,"0")))</f>
        <v>0</v>
      </c>
      <c r="G20" s="140"/>
      <c r="H20" s="140"/>
      <c r="I20" s="141"/>
      <c r="J20" s="136" t="str">
        <f>IF(J19&gt;N19,"1",IF(J19=N19,"0", IF(J19&lt;N19,"0")))</f>
        <v>0</v>
      </c>
      <c r="K20" s="137"/>
      <c r="L20" s="137"/>
      <c r="M20" s="138"/>
      <c r="N20" s="139" t="str">
        <f>IF(N19&gt;J19,"1",IF(N19=J19,"0", IF(N19&lt;J19,"0")))</f>
        <v>0</v>
      </c>
      <c r="O20" s="140"/>
      <c r="P20" s="140"/>
      <c r="Q20" s="141"/>
      <c r="R20" s="136" t="str">
        <f>IF(R19&gt;V19,"1",IF(R19=V19,"0", IF(R19&lt;V19,"0")))</f>
        <v>1</v>
      </c>
      <c r="S20" s="137"/>
      <c r="T20" s="137"/>
      <c r="U20" s="138"/>
      <c r="V20" s="139" t="str">
        <f>IF(V19&gt;R19,"1",IF(V19=R19,"0", IF(V19&lt;R19,"0")))</f>
        <v>0</v>
      </c>
      <c r="W20" s="140"/>
      <c r="X20" s="140"/>
      <c r="Y20" s="141"/>
      <c r="Z20" s="136" t="e">
        <f>IF(Z19&gt;AD19,"1",IF(Z19=AD19,"0", IF(Z19&lt;AD19,"0")))</f>
        <v>#VALUE!</v>
      </c>
      <c r="AA20" s="137"/>
      <c r="AB20" s="137"/>
      <c r="AC20" s="138"/>
      <c r="AD20" s="139" t="e">
        <f>IF(AD19&gt;Z19,"1",IF(AD19=Z19,"0", IF(AD19&lt;Z19,"0")))</f>
        <v>#VALUE!</v>
      </c>
      <c r="AE20" s="140"/>
      <c r="AF20" s="140"/>
      <c r="AG20" s="141"/>
      <c r="AH20" s="136" t="e">
        <f>IF(AH19&gt;AL19,"1",IF(AH19=AL19,"0", IF(AH19&lt;AL19,"0")))</f>
        <v>#VALUE!</v>
      </c>
      <c r="AI20" s="137"/>
      <c r="AJ20" s="137"/>
      <c r="AK20" s="138"/>
      <c r="AL20" s="139" t="e">
        <f>IF(AL19&gt;AH19,"1",IF(AL19=AH19,"0", IF(AL19&lt;AH19,"0")))</f>
        <v>#VALUE!</v>
      </c>
      <c r="AM20" s="140"/>
      <c r="AN20" s="140"/>
      <c r="AO20" s="141"/>
      <c r="AP20" s="136" t="e">
        <f>IF(AP19&gt;AT19,"1",IF(AP19=AT19,"0", IF(AP19&lt;AT19,"0")))</f>
        <v>#VALUE!</v>
      </c>
      <c r="AQ20" s="137"/>
      <c r="AR20" s="137"/>
      <c r="AS20" s="138"/>
      <c r="AT20" s="139" t="e">
        <f>IF(AT19&gt;AP19,"1",IF(AT19=AP19,"0", IF(AT19&lt;AP19,"0")))</f>
        <v>#VALUE!</v>
      </c>
      <c r="AU20" s="140"/>
      <c r="AV20" s="140"/>
      <c r="AW20" s="141"/>
      <c r="AX20" s="7"/>
      <c r="AY20" s="7"/>
      <c r="AZ20" s="7"/>
      <c r="BA20" s="7"/>
      <c r="BB20" s="7"/>
      <c r="BC20" s="7"/>
      <c r="BD20" s="7"/>
    </row>
    <row r="21" spans="1:56" ht="4.5" customHeight="1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</row>
    <row r="22" spans="1:56" ht="6.75" customHeight="1">
      <c r="B22" s="143"/>
      <c r="C22" s="143"/>
      <c r="D22" s="143"/>
      <c r="E22" s="143"/>
      <c r="F22" s="143"/>
      <c r="G22" s="143"/>
      <c r="H22" s="143"/>
      <c r="I22" s="143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6"/>
      <c r="AY22" s="7"/>
      <c r="AZ22" s="7"/>
      <c r="BA22" s="7"/>
      <c r="BB22" s="7"/>
      <c r="BC22" s="7"/>
      <c r="BD22" s="7"/>
    </row>
    <row r="23" spans="1:56" ht="12" hidden="1" customHeight="1">
      <c r="B23" s="144"/>
      <c r="C23" s="144"/>
      <c r="D23" s="144"/>
      <c r="E23" s="144"/>
      <c r="F23" s="144"/>
      <c r="G23" s="144"/>
      <c r="H23" s="144"/>
      <c r="I23" s="144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</row>
    <row r="24" spans="1:56">
      <c r="B24" s="145" t="str">
        <f>Лист1!A21</f>
        <v>КСП "Торпедо"</v>
      </c>
      <c r="C24" s="145"/>
      <c r="D24" s="145"/>
      <c r="E24" s="145"/>
      <c r="F24" s="145"/>
      <c r="G24" s="44"/>
      <c r="H24" s="146" t="e">
        <f>B40+J40+R40+Z40+AH40+AP40</f>
        <v>#VALUE!</v>
      </c>
      <c r="I24" s="14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7"/>
      <c r="AY24" s="7"/>
      <c r="AZ24" s="7"/>
      <c r="BA24" s="7"/>
      <c r="BB24" s="7"/>
      <c r="BC24" s="7"/>
      <c r="BD24" s="7"/>
    </row>
    <row r="25" spans="1:56">
      <c r="B25" s="148" t="str">
        <f>Лист1!A28</f>
        <v>liga1.ru</v>
      </c>
      <c r="C25" s="148"/>
      <c r="D25" s="148"/>
      <c r="E25" s="148"/>
      <c r="F25" s="148"/>
      <c r="G25" s="51"/>
      <c r="H25" s="149" t="e">
        <f>F40+N40+V40+AD40+AL40+AT40</f>
        <v>#VALUE!</v>
      </c>
      <c r="I25" s="150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7"/>
      <c r="AY25" s="7"/>
      <c r="AZ25" s="7"/>
      <c r="BA25" s="7"/>
      <c r="BB25" s="7"/>
      <c r="BC25" s="7"/>
      <c r="BD25" s="7"/>
    </row>
    <row r="26" spans="1:56" ht="3" customHeight="1" thickBot="1">
      <c r="B26" s="7"/>
      <c r="C26" s="7"/>
      <c r="D26" s="7"/>
      <c r="E26" s="7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7"/>
      <c r="AY26" s="7"/>
      <c r="AZ26" s="7"/>
      <c r="BA26" s="7"/>
      <c r="BB26" s="7"/>
      <c r="BC26" s="7"/>
      <c r="BD26" s="7"/>
    </row>
    <row r="27" spans="1:56">
      <c r="B27" s="151" t="str">
        <f>Лист1!A22</f>
        <v>Korsar</v>
      </c>
      <c r="C27" s="152"/>
      <c r="D27" s="152"/>
      <c r="E27" s="153"/>
      <c r="F27" s="160" t="str">
        <f>Лист1!A29</f>
        <v>Ice</v>
      </c>
      <c r="G27" s="161"/>
      <c r="H27" s="161"/>
      <c r="I27" s="162"/>
      <c r="J27" s="151" t="str">
        <f>Лист1!A23</f>
        <v>dauren</v>
      </c>
      <c r="K27" s="152"/>
      <c r="L27" s="152"/>
      <c r="M27" s="153"/>
      <c r="N27" s="163" t="str">
        <f>Лист1!A30</f>
        <v>NORGE</v>
      </c>
      <c r="O27" s="160"/>
      <c r="P27" s="160"/>
      <c r="Q27" s="164"/>
      <c r="R27" s="151" t="str">
        <f>Лист1!A24</f>
        <v>shaydul</v>
      </c>
      <c r="S27" s="152"/>
      <c r="T27" s="152"/>
      <c r="U27" s="153"/>
      <c r="V27" s="163" t="str">
        <f>Лист1!A31</f>
        <v xml:space="preserve">PiF </v>
      </c>
      <c r="W27" s="160"/>
      <c r="X27" s="160"/>
      <c r="Y27" s="164"/>
      <c r="Z27" s="151" t="str">
        <f>Лист1!A25</f>
        <v>ЯД</v>
      </c>
      <c r="AA27" s="152"/>
      <c r="AB27" s="152"/>
      <c r="AC27" s="153"/>
      <c r="AD27" s="163" t="str">
        <f>Лист1!A32</f>
        <v>Урал-72</v>
      </c>
      <c r="AE27" s="160"/>
      <c r="AF27" s="160"/>
      <c r="AG27" s="164"/>
      <c r="AH27" s="151" t="str">
        <f>Лист1!A26</f>
        <v>ESI2607</v>
      </c>
      <c r="AI27" s="152"/>
      <c r="AJ27" s="152"/>
      <c r="AK27" s="153"/>
      <c r="AL27" s="163" t="str">
        <f>Лист1!A33</f>
        <v>ZHEKA_KORCHAGIN</v>
      </c>
      <c r="AM27" s="160"/>
      <c r="AN27" s="160"/>
      <c r="AO27" s="164"/>
      <c r="AP27" s="151">
        <f>Лист1!A27</f>
        <v>0</v>
      </c>
      <c r="AQ27" s="152"/>
      <c r="AR27" s="152"/>
      <c r="AS27" s="153"/>
      <c r="AT27" s="163" t="str">
        <f>Лист1!A34</f>
        <v>strelets</v>
      </c>
      <c r="AU27" s="160"/>
      <c r="AV27" s="160"/>
      <c r="AW27" s="164"/>
      <c r="AX27" s="7"/>
      <c r="AY27" s="7"/>
      <c r="AZ27" s="7"/>
      <c r="BA27" s="7"/>
      <c r="BB27" s="107" t="s">
        <v>1</v>
      </c>
      <c r="BC27" s="107"/>
      <c r="BD27" s="107"/>
    </row>
    <row r="28" spans="1:56">
      <c r="B28" s="154" t="s">
        <v>2</v>
      </c>
      <c r="C28" s="155"/>
      <c r="D28" s="156"/>
      <c r="E28" s="22" t="s">
        <v>3</v>
      </c>
      <c r="F28" s="157" t="s">
        <v>2</v>
      </c>
      <c r="G28" s="158"/>
      <c r="H28" s="159"/>
      <c r="I28" s="45" t="s">
        <v>3</v>
      </c>
      <c r="J28" s="154" t="s">
        <v>2</v>
      </c>
      <c r="K28" s="155"/>
      <c r="L28" s="156"/>
      <c r="M28" s="22" t="s">
        <v>3</v>
      </c>
      <c r="N28" s="157" t="s">
        <v>2</v>
      </c>
      <c r="O28" s="158"/>
      <c r="P28" s="159"/>
      <c r="Q28" s="49" t="s">
        <v>3</v>
      </c>
      <c r="R28" s="154" t="s">
        <v>2</v>
      </c>
      <c r="S28" s="155"/>
      <c r="T28" s="156"/>
      <c r="U28" s="22" t="s">
        <v>3</v>
      </c>
      <c r="V28" s="157" t="s">
        <v>2</v>
      </c>
      <c r="W28" s="158"/>
      <c r="X28" s="159"/>
      <c r="Y28" s="49" t="s">
        <v>3</v>
      </c>
      <c r="Z28" s="154" t="s">
        <v>2</v>
      </c>
      <c r="AA28" s="155"/>
      <c r="AB28" s="156"/>
      <c r="AC28" s="22" t="s">
        <v>3</v>
      </c>
      <c r="AD28" s="157" t="s">
        <v>2</v>
      </c>
      <c r="AE28" s="158"/>
      <c r="AF28" s="159"/>
      <c r="AG28" s="49" t="s">
        <v>3</v>
      </c>
      <c r="AH28" s="154" t="s">
        <v>2</v>
      </c>
      <c r="AI28" s="155"/>
      <c r="AJ28" s="156"/>
      <c r="AK28" s="22" t="s">
        <v>3</v>
      </c>
      <c r="AL28" s="157" t="s">
        <v>2</v>
      </c>
      <c r="AM28" s="158"/>
      <c r="AN28" s="159"/>
      <c r="AO28" s="49" t="s">
        <v>3</v>
      </c>
      <c r="AP28" s="154" t="s">
        <v>2</v>
      </c>
      <c r="AQ28" s="155"/>
      <c r="AR28" s="156"/>
      <c r="AS28" s="22" t="s">
        <v>3</v>
      </c>
      <c r="AT28" s="157" t="s">
        <v>2</v>
      </c>
      <c r="AU28" s="158"/>
      <c r="AV28" s="159"/>
      <c r="AW28" s="49" t="s">
        <v>3</v>
      </c>
      <c r="AX28" s="7"/>
      <c r="AY28" s="7"/>
      <c r="AZ28" s="7"/>
      <c r="BA28" s="7"/>
      <c r="BB28" s="107"/>
      <c r="BC28" s="107"/>
      <c r="BD28" s="107"/>
    </row>
    <row r="29" spans="1:56">
      <c r="B29" s="23" t="str">
        <f>MID(Лист1!$B$22,1,1)</f>
        <v>1</v>
      </c>
      <c r="C29" s="24">
        <f>B29-D29</f>
        <v>-1</v>
      </c>
      <c r="D29" s="24" t="str">
        <f>MID(Лист1!$B$22,2,1)</f>
        <v>2</v>
      </c>
      <c r="E29" s="25" t="str">
        <f>IF((LEN($BB9)=0),"0",IF(AND(B29=$BB9,D29=$BD9),"5",IF(AND(C29=$BB9-$BD9,C29=0),"3",IF(AND(C29=$BB9-$BD9,OR(C29&gt;0,C29&lt;0)),"3",IF(AND(C29&gt;0,$BB9-$BD9&gt;0),"2",IF(AND(C29&lt;0,$BB9-$BD9&lt;0),"2","0"))))))</f>
        <v>0</v>
      </c>
      <c r="F29" s="46" t="str">
        <f>MID(Лист1!$B$29,1,1)</f>
        <v>1</v>
      </c>
      <c r="G29" s="47">
        <f t="shared" ref="G29:G36" si="24">F29-H29</f>
        <v>-1</v>
      </c>
      <c r="H29" s="47" t="str">
        <f>MID(Лист1!$B$29,2,1)</f>
        <v>2</v>
      </c>
      <c r="I29" s="48" t="str">
        <f>IF((LEN($BB9)=0),"0",IF(AND(F29=$BB9,H29=$BD9),"5",IF(AND(G29=$BB9-$BD9,G29=0),"3",IF(AND(G29=$BB9-$BD9,OR(G29&gt;0,G29&lt;0)),"3",IF(AND(G29&gt;0,$BB9-$BD9&gt;0),"2",IF(AND(G29&lt;0,$BB9-$BD9&lt;0),"2","0"))))))</f>
        <v>0</v>
      </c>
      <c r="J29" s="23" t="str">
        <f>MID(Лист1!$B$23,1,1)</f>
        <v>1</v>
      </c>
      <c r="K29" s="24">
        <f>J29-L29</f>
        <v>0</v>
      </c>
      <c r="L29" s="24" t="str">
        <f>MID(Лист1!$B$23,2,1)</f>
        <v>1</v>
      </c>
      <c r="M29" s="26" t="str">
        <f>IF((LEN($BB9)=0),"0",IF(AND(J29=$BB9,L29=$BD9),"5",IF(AND(K29=$BB9-$BD9,K29=0),"3",IF(AND(K29=$BB9-$BD9,OR(K29&gt;0,K29&lt;0)),"3",IF(AND(K29&gt;0,$BB9-$BD9&gt;0),"2",IF(AND(K29&lt;0,$BB9-$BD9&lt;0),"2","0"))))))</f>
        <v>3</v>
      </c>
      <c r="N29" s="46" t="str">
        <f>MID(Лист1!$B$30,1,1)</f>
        <v>1</v>
      </c>
      <c r="O29" s="47">
        <f t="shared" ref="O29:O36" si="25">N29-P29</f>
        <v>0</v>
      </c>
      <c r="P29" s="47" t="str">
        <f>MID(Лист1!$B$30,2,1)</f>
        <v>1</v>
      </c>
      <c r="Q29" s="50" t="str">
        <f>IF((LEN($BB9)=0),"0",IF(AND(N29=$BB9,P29=$BD9),"5",IF(AND(O29=$BB9-$BD9,O29=0),"3",IF(AND(O29=$BB9-$BD9,OR(O29&gt;0,O29&lt;0)),"3",IF(AND(O29&gt;0,$BB9-$BD9&gt;0),"2",IF(AND(O29&lt;0,$BB9-$BD9&lt;0),"2","0"))))))</f>
        <v>3</v>
      </c>
      <c r="R29" s="23" t="str">
        <f>MID(Лист1!$B$24,1,1)</f>
        <v>0</v>
      </c>
      <c r="S29" s="24">
        <f t="shared" ref="S29:S36" si="26">R29-T29</f>
        <v>-1</v>
      </c>
      <c r="T29" s="24" t="str">
        <f>MID(Лист1!$B$24,2,1)</f>
        <v>1</v>
      </c>
      <c r="U29" s="26" t="str">
        <f>IF((LEN($BB9)=0),"0",IF(AND(R29=$BB9,T29=$BD9),"5",IF(AND(S29=$BB9-$BD9,S29=0),"3",IF(AND(S29=$BB9-$BD9,OR(S29&gt;0,S29&lt;0)),"3",IF(AND(S29&gt;0,$BB9-$BD9&gt;0),"2",IF(AND(S29&lt;0,$BB9-$BD9&lt;0),"2","0"))))))</f>
        <v>0</v>
      </c>
      <c r="V29" s="46" t="str">
        <f>MID(Лист1!$B$31,1,1)</f>
        <v>1</v>
      </c>
      <c r="W29" s="47">
        <f t="shared" ref="W29:W36" si="27">V29-X29</f>
        <v>0</v>
      </c>
      <c r="X29" s="47" t="str">
        <f>MID(Лист1!$B$31,2,1)</f>
        <v>1</v>
      </c>
      <c r="Y29" s="50" t="str">
        <f>IF((LEN($BB9)=0),"0",IF(AND(V29=$BB9,X29=$BD9),"5",IF(AND(W29=$BB9-$BD9,W29=0),"3",IF(AND(W29=$BB9-$BD9,OR(W29&gt;0,W29&lt;0)),"3",IF(AND(W29&gt;0,$BB9-$BD9&gt;0),"2",IF(AND(W29&lt;0,$BB9-$BD9&lt;0),"2","0"))))))</f>
        <v>3</v>
      </c>
      <c r="Z29" s="23" t="str">
        <f>MID(Лист1!$B$25,1,1)</f>
        <v>0</v>
      </c>
      <c r="AA29" s="24">
        <f t="shared" ref="AA29:AA36" si="28">Z29-AB29</f>
        <v>-1</v>
      </c>
      <c r="AB29" s="24" t="str">
        <f>MID(Лист1!$B$25,2,1)</f>
        <v>1</v>
      </c>
      <c r="AC29" s="26" t="str">
        <f>IF((LEN($BB9)=0),"0",IF(AND(Z29=$BB9,AB29=$BD9),"5",IF(AND(AA29=$BB9-$BD9,AA29=0),"3",IF(AND(AA29=$BB9-$BD9,OR(AA29&gt;0,AA29&lt;0)),"3",IF(AND(AA29&gt;0,$BB9-$BD9&gt;0),"2",IF(AND(AA29&lt;0,$BB9-$BD9&lt;0),"2","0"))))))</f>
        <v>0</v>
      </c>
      <c r="AD29" s="46" t="str">
        <f>MID(Лист1!$B$32,1,1)</f>
        <v>0</v>
      </c>
      <c r="AE29" s="47">
        <f t="shared" ref="AE29:AE36" si="29">AD29-AF29</f>
        <v>-1</v>
      </c>
      <c r="AF29" s="47" t="str">
        <f>MID(Лист1!$B$32,2,1)</f>
        <v>1</v>
      </c>
      <c r="AG29" s="50" t="str">
        <f>IF((LEN($BB9)=0),"0",IF(AND(AD29=$BB9,AF29=$BD9),"5",IF(AND(AE29=$BB9-$BD9,AE29=0),"3",IF(AND(AE29=$BB9-$BD9,OR(AE29&gt;0,AE29&lt;0)),"3",IF(AND(AE29&gt;0,$BB9-$BD9&gt;0),"2",IF(AND(AE29&lt;0,$BB9-$BD9&lt;0),"2","0"))))))</f>
        <v>0</v>
      </c>
      <c r="AH29" s="23" t="str">
        <f>MID(Лист1!$B$26,1,1)</f>
        <v>1</v>
      </c>
      <c r="AI29" s="24">
        <f t="shared" ref="AI29:AI36" si="30">AH29-AJ29</f>
        <v>-1</v>
      </c>
      <c r="AJ29" s="24" t="str">
        <f>MID(Лист1!$B$26,2,1)</f>
        <v>2</v>
      </c>
      <c r="AK29" s="26" t="str">
        <f>IF((LEN($BB9)=0),"0",IF(AND(AH29=$BB9,AJ29=$BD9),"5",IF(AND(AI29=$BB9-$BD9,AI29=0),"3",IF(AND(AI29=$BB9-$BD9,OR(AI29&gt;0,AI29&lt;0)),"3",IF(AND(AI29&gt;0,$BB9-$BD9&gt;0),"2",IF(AND(AI29&lt;0,$BB9-$BD9&lt;0),"2","0"))))))</f>
        <v>0</v>
      </c>
      <c r="AL29" s="46" t="str">
        <f>MID(Лист1!$B$33,1,1)</f>
        <v>1</v>
      </c>
      <c r="AM29" s="47">
        <f t="shared" ref="AM29:AM36" si="31">AL29-AN29</f>
        <v>-1</v>
      </c>
      <c r="AN29" s="47" t="str">
        <f>MID(Лист1!$B$33,2,1)</f>
        <v>2</v>
      </c>
      <c r="AO29" s="50" t="str">
        <f>IF((LEN($BB9)=0),"0",IF(AND(AL29=$BB9,AN29=$BD9),"5",IF(AND(AM29=$BB9-$BD9,AM29=0),"3",IF(AND(AM29=$BB9-$BD9,OR(AM29&gt;0,AM29&lt;0)),"3",IF(AND(AM29&gt;0,$BB9-$BD9&gt;0),"2",IF(AND(AM29&lt;0,$BB9-$BD9&lt;0),"2","0"))))))</f>
        <v>0</v>
      </c>
      <c r="AP29" s="23" t="str">
        <f>MID(Лист1!$B$27,1,1)</f>
        <v/>
      </c>
      <c r="AQ29" s="24" t="e">
        <f t="shared" ref="AQ29:AQ36" si="32">AP29-AR29</f>
        <v>#VALUE!</v>
      </c>
      <c r="AR29" s="24" t="str">
        <f>MID(Лист1!$B$27,2,1)</f>
        <v/>
      </c>
      <c r="AS29" s="26" t="e">
        <f>IF((LEN($BB9)=0),"0",IF(AND(AP29=$BB9,AR29=$BD9),"5",IF(AND(AQ29=$BB9-$BD9,AQ29=0),"3",IF(AND(AQ29=$BB9-$BD9,OR(AQ29&gt;0,AQ29&lt;0)),"3",IF(AND(AQ29&gt;0,$BB9-$BD9&gt;0),"2",IF(AND(AQ29&lt;0,$BB9-$BD9&lt;0),"2","0"))))))</f>
        <v>#VALUE!</v>
      </c>
      <c r="AT29" s="46" t="str">
        <f>MID(Лист1!$B$34,1,1)</f>
        <v>1</v>
      </c>
      <c r="AU29" s="47">
        <f t="shared" ref="AU29:AU36" si="33">AT29-AV29</f>
        <v>0</v>
      </c>
      <c r="AV29" s="47" t="str">
        <f>MID(Лист1!$B$34,2,1)</f>
        <v>1</v>
      </c>
      <c r="AW29" s="50" t="str">
        <f>IF((LEN($BB9)=0),"0",IF(AND(AT29=$BB9,AV29=$BD9),"5",IF(AND(AU29=$BB9-$BD9,AU29=0),"3",IF(AND(AU29=$BB9-$BD9,OR(AU29&gt;0,AU29&lt;0)),"3",IF(AND(AU29&gt;0,$BB9-$BD9&gt;0),"2",IF(AND(AU29&lt;0,$BB9-$BD9&lt;0),"2","0"))))))</f>
        <v>3</v>
      </c>
      <c r="AX29" s="32" t="str">
        <f>AX9</f>
        <v>Дармштадт - Штутгарт</v>
      </c>
      <c r="AY29" s="7"/>
      <c r="AZ29" s="7"/>
      <c r="BA29" s="7"/>
      <c r="BB29" s="38" t="str">
        <f>IF((LEN(BB9)=0)," ",BB9)</f>
        <v>2</v>
      </c>
      <c r="BC29" s="33"/>
      <c r="BD29" s="38" t="str">
        <f>IF((LEN(BD9)=0)," ",BD9)</f>
        <v>2</v>
      </c>
    </row>
    <row r="30" spans="1:56">
      <c r="B30" s="23" t="str">
        <f>MID(Лист1!$B$22,3,1)</f>
        <v>2</v>
      </c>
      <c r="C30" s="24">
        <f t="shared" ref="C30:C35" si="34">B30-D30</f>
        <v>1</v>
      </c>
      <c r="D30" s="24" t="str">
        <f>MID(Лист1!$B$22,4,1)</f>
        <v>1</v>
      </c>
      <c r="E30" s="25" t="str">
        <f t="shared" ref="E30:E36" si="35">IF((LEN($BB10)=0),"0",IF(AND(B30=$BB10,D30=$BD10),"5",IF(AND(C30=$BB10-$BD10,C30=0),"3",IF(AND(C30=$BB10-$BD10,OR(C30&gt;0,C30&lt;0)),"3",IF(AND(C30&gt;0,$BB10-$BD10&gt;0),"2",IF(AND(C30&lt;0,$BB10-$BD10&lt;0),"2","0"))))))</f>
        <v>0</v>
      </c>
      <c r="F30" s="46" t="str">
        <f>MID(Лист1!$B$29,3,1)</f>
        <v>2</v>
      </c>
      <c r="G30" s="47">
        <f t="shared" si="24"/>
        <v>1</v>
      </c>
      <c r="H30" s="47" t="str">
        <f>MID(Лист1!$B$29,4,1)</f>
        <v>1</v>
      </c>
      <c r="I30" s="48" t="str">
        <f t="shared" ref="I30:I36" si="36">IF((LEN($BB10)=0),"0",IF(AND(F30=$BB10,H30=$BD10),"5",IF(AND(G30=$BB10-$BD10,G30=0),"3",IF(AND(G30=$BB10-$BD10,OR(G30&gt;0,G30&lt;0)),"3",IF(AND(G30&gt;0,$BB10-$BD10&gt;0),"2",IF(AND(G30&lt;0,$BB10-$BD10&lt;0),"2","0"))))))</f>
        <v>0</v>
      </c>
      <c r="J30" s="23" t="str">
        <f>MID(Лист1!$B$23,3,1)</f>
        <v>2</v>
      </c>
      <c r="K30" s="24">
        <f t="shared" ref="K30:K35" si="37">J30-L30</f>
        <v>1</v>
      </c>
      <c r="L30" s="24" t="str">
        <f>MID(Лист1!$B$23,4,1)</f>
        <v>1</v>
      </c>
      <c r="M30" s="26" t="str">
        <f t="shared" ref="M30:M36" si="38">IF((LEN($BB10)=0),"0",IF(AND(J30=$BB10,L30=$BD10),"5",IF(AND(K30=$BB10-$BD10,K30=0),"3",IF(AND(K30=$BB10-$BD10,OR(K30&gt;0,K30&lt;0)),"3",IF(AND(K30&gt;0,$BB10-$BD10&gt;0),"2",IF(AND(K30&lt;0,$BB10-$BD10&lt;0),"2","0"))))))</f>
        <v>0</v>
      </c>
      <c r="N30" s="46" t="str">
        <f>MID(Лист1!$B$30,3,1)</f>
        <v>2</v>
      </c>
      <c r="O30" s="47">
        <f t="shared" si="25"/>
        <v>0</v>
      </c>
      <c r="P30" s="47" t="str">
        <f>MID(Лист1!$B$30,4,1)</f>
        <v>2</v>
      </c>
      <c r="Q30" s="50" t="str">
        <f t="shared" ref="Q30:Q36" si="39">IF((LEN($BB10)=0),"0",IF(AND(N30=$BB10,P30=$BD10),"5",IF(AND(O30=$BB10-$BD10,O30=0),"3",IF(AND(O30=$BB10-$BD10,OR(O30&gt;0,O30&lt;0)),"3",IF(AND(O30&gt;0,$BB10-$BD10&gt;0),"2",IF(AND(O30&lt;0,$BB10-$BD10&lt;0),"2","0"))))))</f>
        <v>3</v>
      </c>
      <c r="R30" s="23" t="str">
        <f>MID(Лист1!$B$24,3,1)</f>
        <v>1</v>
      </c>
      <c r="S30" s="24">
        <f t="shared" si="26"/>
        <v>0</v>
      </c>
      <c r="T30" s="24" t="str">
        <f>MID(Лист1!$B$24,4,1)</f>
        <v>1</v>
      </c>
      <c r="U30" s="26" t="str">
        <f t="shared" ref="U30:U36" si="40">IF((LEN($BB10)=0),"0",IF(AND(R30=$BB10,T30=$BD10),"5",IF(AND(S30=$BB10-$BD10,S30=0),"3",IF(AND(S30=$BB10-$BD10,OR(S30&gt;0,S30&lt;0)),"3",IF(AND(S30&gt;0,$BB10-$BD10&gt;0),"2",IF(AND(S30&lt;0,$BB10-$BD10&lt;0),"2","0"))))))</f>
        <v>5</v>
      </c>
      <c r="V30" s="46" t="str">
        <f>MID(Лист1!$B$31,3,1)</f>
        <v>1</v>
      </c>
      <c r="W30" s="47">
        <f t="shared" si="27"/>
        <v>0</v>
      </c>
      <c r="X30" s="47" t="str">
        <f>MID(Лист1!$B$31,4,1)</f>
        <v>1</v>
      </c>
      <c r="Y30" s="50" t="str">
        <f t="shared" ref="Y30:Y36" si="41">IF((LEN($BB10)=0),"0",IF(AND(V30=$BB10,X30=$BD10),"5",IF(AND(W30=$BB10-$BD10,W30=0),"3",IF(AND(W30=$BB10-$BD10,OR(W30&gt;0,W30&lt;0)),"3",IF(AND(W30&gt;0,$BB10-$BD10&gt;0),"2",IF(AND(W30&lt;0,$BB10-$BD10&lt;0),"2","0"))))))</f>
        <v>5</v>
      </c>
      <c r="Z30" s="23" t="str">
        <f>MID(Лист1!$B$25,3,1)</f>
        <v>2</v>
      </c>
      <c r="AA30" s="24">
        <f t="shared" si="28"/>
        <v>1</v>
      </c>
      <c r="AB30" s="24" t="str">
        <f>MID(Лист1!$B$25,4,1)</f>
        <v>1</v>
      </c>
      <c r="AC30" s="26" t="str">
        <f t="shared" ref="AC30:AC36" si="42">IF((LEN($BB10)=0),"0",IF(AND(Z30=$BB10,AB30=$BD10),"5",IF(AND(AA30=$BB10-$BD10,AA30=0),"3",IF(AND(AA30=$BB10-$BD10,OR(AA30&gt;0,AA30&lt;0)),"3",IF(AND(AA30&gt;0,$BB10-$BD10&gt;0),"2",IF(AND(AA30&lt;0,$BB10-$BD10&lt;0),"2","0"))))))</f>
        <v>0</v>
      </c>
      <c r="AD30" s="46" t="str">
        <f>MID(Лист1!$B$32,3,1)</f>
        <v>2</v>
      </c>
      <c r="AE30" s="47">
        <f t="shared" si="29"/>
        <v>2</v>
      </c>
      <c r="AF30" s="47" t="str">
        <f>MID(Лист1!$B$32,4,1)</f>
        <v>0</v>
      </c>
      <c r="AG30" s="50" t="str">
        <f t="shared" ref="AG30:AG36" si="43">IF((LEN($BB10)=0),"0",IF(AND(AD30=$BB10,AF30=$BD10),"5",IF(AND(AE30=$BB10-$BD10,AE30=0),"3",IF(AND(AE30=$BB10-$BD10,OR(AE30&gt;0,AE30&lt;0)),"3",IF(AND(AE30&gt;0,$BB10-$BD10&gt;0),"2",IF(AND(AE30&lt;0,$BB10-$BD10&lt;0),"2","0"))))))</f>
        <v>0</v>
      </c>
      <c r="AH30" s="23" t="str">
        <f>MID(Лист1!$B$26,3,1)</f>
        <v>1</v>
      </c>
      <c r="AI30" s="24">
        <f t="shared" si="30"/>
        <v>0</v>
      </c>
      <c r="AJ30" s="24" t="str">
        <f>MID(Лист1!$B$26,4,1)</f>
        <v>1</v>
      </c>
      <c r="AK30" s="26" t="str">
        <f t="shared" ref="AK30:AK36" si="44">IF((LEN($BB10)=0),"0",IF(AND(AH30=$BB10,AJ30=$BD10),"5",IF(AND(AI30=$BB10-$BD10,AI30=0),"3",IF(AND(AI30=$BB10-$BD10,OR(AI30&gt;0,AI30&lt;0)),"3",IF(AND(AI30&gt;0,$BB10-$BD10&gt;0),"2",IF(AND(AI30&lt;0,$BB10-$BD10&lt;0),"2","0"))))))</f>
        <v>5</v>
      </c>
      <c r="AL30" s="46" t="str">
        <f>MID(Лист1!$B$33,3,1)</f>
        <v>2</v>
      </c>
      <c r="AM30" s="47">
        <f t="shared" si="31"/>
        <v>1</v>
      </c>
      <c r="AN30" s="47" t="str">
        <f>MID(Лист1!$B$33,4,1)</f>
        <v>1</v>
      </c>
      <c r="AO30" s="50" t="str">
        <f t="shared" ref="AO30:AO36" si="45">IF((LEN($BB10)=0),"0",IF(AND(AL30=$BB10,AN30=$BD10),"5",IF(AND(AM30=$BB10-$BD10,AM30=0),"3",IF(AND(AM30=$BB10-$BD10,OR(AM30&gt;0,AM30&lt;0)),"3",IF(AND(AM30&gt;0,$BB10-$BD10&gt;0),"2",IF(AND(AM30&lt;0,$BB10-$BD10&lt;0),"2","0"))))))</f>
        <v>0</v>
      </c>
      <c r="AP30" s="23" t="str">
        <f>MID(Лист1!$B$27,3,1)</f>
        <v/>
      </c>
      <c r="AQ30" s="24" t="e">
        <f t="shared" si="32"/>
        <v>#VALUE!</v>
      </c>
      <c r="AR30" s="24" t="str">
        <f>MID(Лист1!$B$27,4,1)</f>
        <v/>
      </c>
      <c r="AS30" s="26" t="e">
        <f t="shared" ref="AS30:AS36" si="46">IF((LEN($BB10)=0),"0",IF(AND(AP30=$BB10,AR30=$BD10),"5",IF(AND(AQ30=$BB10-$BD10,AQ30=0),"3",IF(AND(AQ30=$BB10-$BD10,OR(AQ30&gt;0,AQ30&lt;0)),"3",IF(AND(AQ30&gt;0,$BB10-$BD10&gt;0),"2",IF(AND(AQ30&lt;0,$BB10-$BD10&lt;0),"2","0"))))))</f>
        <v>#VALUE!</v>
      </c>
      <c r="AT30" s="46" t="str">
        <f>MID(Лист1!$B$34,3,1)</f>
        <v>1</v>
      </c>
      <c r="AU30" s="47">
        <f t="shared" si="33"/>
        <v>0</v>
      </c>
      <c r="AV30" s="47" t="str">
        <f>MID(Лист1!$B$34,4,1)</f>
        <v>1</v>
      </c>
      <c r="AW30" s="50" t="str">
        <f t="shared" ref="AW30:AW36" si="47">IF((LEN($BB10)=0),"0",IF(AND(AT30=$BB10,AV30=$BD10),"5",IF(AND(AU30=$BB10-$BD10,AU30=0),"3",IF(AND(AU30=$BB10-$BD10,OR(AU30&gt;0,AU30&lt;0)),"3",IF(AND(AU30&gt;0,$BB10-$BD10&gt;0),"2",IF(AND(AU30&lt;0,$BB10-$BD10&lt;0),"2","0"))))))</f>
        <v>5</v>
      </c>
      <c r="AX30" s="32" t="str">
        <f t="shared" ref="AX30:AX36" si="48">AX10</f>
        <v>Ливерпуль - Тоттенхэм</v>
      </c>
      <c r="AY30" s="7"/>
      <c r="AZ30" s="7"/>
      <c r="BA30" s="7"/>
      <c r="BB30" s="38" t="str">
        <f>IF((LEN(BB10)=0)," ",BB10)</f>
        <v>1</v>
      </c>
      <c r="BC30" s="33">
        <f t="shared" ref="BC30:BC36" si="49">BB30-BD30</f>
        <v>0</v>
      </c>
      <c r="BD30" s="38" t="str">
        <f t="shared" ref="BD30:BD36" si="50">IF((LEN(BD10)=0)," ",BD10)</f>
        <v>1</v>
      </c>
    </row>
    <row r="31" spans="1:56">
      <c r="B31" s="23" t="str">
        <f>MID(Лист1!$B$22,5,1)</f>
        <v>1</v>
      </c>
      <c r="C31" s="24">
        <f t="shared" si="34"/>
        <v>0</v>
      </c>
      <c r="D31" s="24" t="str">
        <f>MID(Лист1!$B$22,6,1)</f>
        <v>1</v>
      </c>
      <c r="E31" s="25" t="str">
        <f t="shared" si="35"/>
        <v>0</v>
      </c>
      <c r="F31" s="46" t="str">
        <f>MID(Лист1!$B$29,5,1)</f>
        <v>1</v>
      </c>
      <c r="G31" s="47">
        <f t="shared" si="24"/>
        <v>1</v>
      </c>
      <c r="H31" s="47" t="str">
        <f>MID(Лист1!$B$29,6,1)</f>
        <v>0</v>
      </c>
      <c r="I31" s="48" t="str">
        <f t="shared" si="36"/>
        <v>2</v>
      </c>
      <c r="J31" s="23" t="str">
        <f>MID(Лист1!$B$23,5,1)</f>
        <v>1</v>
      </c>
      <c r="K31" s="24">
        <f t="shared" si="37"/>
        <v>1</v>
      </c>
      <c r="L31" s="24" t="str">
        <f>MID(Лист1!$B$23,6,1)</f>
        <v>0</v>
      </c>
      <c r="M31" s="26" t="str">
        <f t="shared" si="38"/>
        <v>2</v>
      </c>
      <c r="N31" s="46" t="str">
        <f>MID(Лист1!$B$30,5,1)</f>
        <v>1</v>
      </c>
      <c r="O31" s="47">
        <f t="shared" si="25"/>
        <v>0</v>
      </c>
      <c r="P31" s="47" t="str">
        <f>MID(Лист1!$B$30,6,1)</f>
        <v>1</v>
      </c>
      <c r="Q31" s="50" t="str">
        <f t="shared" si="39"/>
        <v>0</v>
      </c>
      <c r="R31" s="23" t="str">
        <f>MID(Лист1!$B$24,5,1)</f>
        <v>1</v>
      </c>
      <c r="S31" s="24">
        <f t="shared" si="26"/>
        <v>1</v>
      </c>
      <c r="T31" s="24" t="str">
        <f>MID(Лист1!$B$24,6,1)</f>
        <v>0</v>
      </c>
      <c r="U31" s="26" t="str">
        <f t="shared" si="40"/>
        <v>2</v>
      </c>
      <c r="V31" s="46" t="str">
        <f>MID(Лист1!$B$31,5,1)</f>
        <v>1</v>
      </c>
      <c r="W31" s="47">
        <f t="shared" si="27"/>
        <v>0</v>
      </c>
      <c r="X31" s="47" t="str">
        <f>MID(Лист1!$B$31,6,1)</f>
        <v>1</v>
      </c>
      <c r="Y31" s="50" t="str">
        <f t="shared" si="41"/>
        <v>0</v>
      </c>
      <c r="Z31" s="23" t="str">
        <f>MID(Лист1!$B$25,5,1)</f>
        <v>2</v>
      </c>
      <c r="AA31" s="24">
        <f t="shared" si="28"/>
        <v>2</v>
      </c>
      <c r="AB31" s="24" t="str">
        <f>MID(Лист1!$B$25,6,1)</f>
        <v>0</v>
      </c>
      <c r="AC31" s="26" t="str">
        <f t="shared" si="42"/>
        <v>5</v>
      </c>
      <c r="AD31" s="46" t="str">
        <f>MID(Лист1!$B$32,5,1)</f>
        <v>1</v>
      </c>
      <c r="AE31" s="47">
        <f t="shared" si="29"/>
        <v>-1</v>
      </c>
      <c r="AF31" s="47" t="str">
        <f>MID(Лист1!$B$32,6,1)</f>
        <v>2</v>
      </c>
      <c r="AG31" s="50" t="str">
        <f t="shared" si="43"/>
        <v>0</v>
      </c>
      <c r="AH31" s="23" t="str">
        <f>MID(Лист1!$B$26,5,1)</f>
        <v>1</v>
      </c>
      <c r="AI31" s="24">
        <f t="shared" si="30"/>
        <v>0</v>
      </c>
      <c r="AJ31" s="24" t="str">
        <f>MID(Лист1!$B$26,6,1)</f>
        <v>1</v>
      </c>
      <c r="AK31" s="26" t="str">
        <f t="shared" si="44"/>
        <v>0</v>
      </c>
      <c r="AL31" s="46" t="str">
        <f>MID(Лист1!$B$33,5,1)</f>
        <v>1</v>
      </c>
      <c r="AM31" s="47">
        <f t="shared" si="31"/>
        <v>-1</v>
      </c>
      <c r="AN31" s="47" t="str">
        <f>MID(Лист1!$B$33,6,1)</f>
        <v>2</v>
      </c>
      <c r="AO31" s="50" t="str">
        <f t="shared" si="45"/>
        <v>0</v>
      </c>
      <c r="AP31" s="23" t="str">
        <f>MID(Лист1!$B$27,5,1)</f>
        <v/>
      </c>
      <c r="AQ31" s="24" t="e">
        <f t="shared" si="32"/>
        <v>#VALUE!</v>
      </c>
      <c r="AR31" s="24" t="str">
        <f>MID(Лист1!$B$27,6,1)</f>
        <v/>
      </c>
      <c r="AS31" s="26" t="e">
        <f t="shared" si="46"/>
        <v>#VALUE!</v>
      </c>
      <c r="AT31" s="46" t="str">
        <f>MID(Лист1!$B$34,5,1)</f>
        <v>1</v>
      </c>
      <c r="AU31" s="47">
        <f t="shared" si="33"/>
        <v>-1</v>
      </c>
      <c r="AV31" s="47" t="str">
        <f>MID(Лист1!$B$34,6,1)</f>
        <v>2</v>
      </c>
      <c r="AW31" s="50" t="str">
        <f t="shared" si="47"/>
        <v>0</v>
      </c>
      <c r="AX31" s="32" t="str">
        <f t="shared" si="48"/>
        <v>Ростов - Спартак</v>
      </c>
      <c r="AY31" s="7"/>
      <c r="AZ31" s="7"/>
      <c r="BA31" s="7"/>
      <c r="BB31" s="38" t="str">
        <f t="shared" ref="BB31:BB36" si="51">IF((LEN(BB11)=0)," ",BB11)</f>
        <v>2</v>
      </c>
      <c r="BC31" s="33">
        <f t="shared" si="49"/>
        <v>2</v>
      </c>
      <c r="BD31" s="38" t="str">
        <f t="shared" si="50"/>
        <v>0</v>
      </c>
    </row>
    <row r="32" spans="1:56">
      <c r="B32" s="23" t="str">
        <f>MID(Лист1!$B$22,7,1)</f>
        <v>3</v>
      </c>
      <c r="C32" s="24">
        <f t="shared" si="34"/>
        <v>2</v>
      </c>
      <c r="D32" s="24" t="str">
        <f>MID(Лист1!$B$22,8,1)</f>
        <v>1</v>
      </c>
      <c r="E32" s="25" t="str">
        <f t="shared" si="35"/>
        <v>0</v>
      </c>
      <c r="F32" s="46" t="str">
        <f>MID(Лист1!$B$29,7,1)</f>
        <v>3</v>
      </c>
      <c r="G32" s="47">
        <f t="shared" si="24"/>
        <v>2</v>
      </c>
      <c r="H32" s="47" t="str">
        <f>MID(Лист1!$B$29,8,1)</f>
        <v>1</v>
      </c>
      <c r="I32" s="48" t="str">
        <f t="shared" si="36"/>
        <v>0</v>
      </c>
      <c r="J32" s="23" t="str">
        <f>MID(Лист1!$B$23,7,1)</f>
        <v>2</v>
      </c>
      <c r="K32" s="24">
        <f t="shared" si="37"/>
        <v>1</v>
      </c>
      <c r="L32" s="24" t="str">
        <f>MID(Лист1!$B$23,8,1)</f>
        <v>1</v>
      </c>
      <c r="M32" s="26" t="str">
        <f t="shared" si="38"/>
        <v>0</v>
      </c>
      <c r="N32" s="46" t="str">
        <f>MID(Лист1!$B$30,7,1)</f>
        <v>2</v>
      </c>
      <c r="O32" s="47">
        <f t="shared" si="25"/>
        <v>1</v>
      </c>
      <c r="P32" s="47" t="str">
        <f>MID(Лист1!$B$30,8,1)</f>
        <v>1</v>
      </c>
      <c r="Q32" s="50" t="str">
        <f t="shared" si="39"/>
        <v>0</v>
      </c>
      <c r="R32" s="23" t="str">
        <f>MID(Лист1!$B$24,7,1)</f>
        <v>2</v>
      </c>
      <c r="S32" s="24">
        <f t="shared" si="26"/>
        <v>1</v>
      </c>
      <c r="T32" s="24" t="str">
        <f>MID(Лист1!$B$24,8,1)</f>
        <v>1</v>
      </c>
      <c r="U32" s="26" t="str">
        <f t="shared" si="40"/>
        <v>0</v>
      </c>
      <c r="V32" s="46" t="str">
        <f>MID(Лист1!$B$31,7,1)</f>
        <v>3</v>
      </c>
      <c r="W32" s="47">
        <f t="shared" si="27"/>
        <v>2</v>
      </c>
      <c r="X32" s="47" t="str">
        <f>MID(Лист1!$B$31,8,1)</f>
        <v>1</v>
      </c>
      <c r="Y32" s="50" t="str">
        <f t="shared" si="41"/>
        <v>0</v>
      </c>
      <c r="Z32" s="23" t="str">
        <f>MID(Лист1!$B$25,7,1)</f>
        <v>2</v>
      </c>
      <c r="AA32" s="24">
        <f t="shared" si="28"/>
        <v>1</v>
      </c>
      <c r="AB32" s="24" t="str">
        <f>MID(Лист1!$B$25,8,1)</f>
        <v>1</v>
      </c>
      <c r="AC32" s="26" t="str">
        <f t="shared" si="42"/>
        <v>0</v>
      </c>
      <c r="AD32" s="46" t="str">
        <f>MID(Лист1!$B$32,7,1)</f>
        <v>2</v>
      </c>
      <c r="AE32" s="47">
        <f t="shared" si="29"/>
        <v>1</v>
      </c>
      <c r="AF32" s="47" t="str">
        <f>MID(Лист1!$B$32,8,1)</f>
        <v>1</v>
      </c>
      <c r="AG32" s="50" t="str">
        <f t="shared" si="43"/>
        <v>0</v>
      </c>
      <c r="AH32" s="23" t="str">
        <f>MID(Лист1!$B$26,7,1)</f>
        <v>2</v>
      </c>
      <c r="AI32" s="24">
        <f t="shared" si="30"/>
        <v>1</v>
      </c>
      <c r="AJ32" s="24" t="str">
        <f>MID(Лист1!$B$26,8,1)</f>
        <v>1</v>
      </c>
      <c r="AK32" s="26" t="str">
        <f t="shared" si="44"/>
        <v>0</v>
      </c>
      <c r="AL32" s="46" t="str">
        <f>MID(Лист1!$B$33,7,1)</f>
        <v>3</v>
      </c>
      <c r="AM32" s="47">
        <f t="shared" si="31"/>
        <v>2</v>
      </c>
      <c r="AN32" s="47" t="str">
        <f>MID(Лист1!$B$33,8,1)</f>
        <v>1</v>
      </c>
      <c r="AO32" s="50" t="str">
        <f t="shared" si="45"/>
        <v>0</v>
      </c>
      <c r="AP32" s="23" t="str">
        <f>MID(Лист1!$B$27,7,1)</f>
        <v/>
      </c>
      <c r="AQ32" s="24" t="e">
        <f t="shared" si="32"/>
        <v>#VALUE!</v>
      </c>
      <c r="AR32" s="24" t="str">
        <f>MID(Лист1!$B$27,8,1)</f>
        <v/>
      </c>
      <c r="AS32" s="26" t="str">
        <f t="shared" si="46"/>
        <v>0</v>
      </c>
      <c r="AT32" s="46" t="str">
        <f>MID(Лист1!$B$34,7,1)</f>
        <v>3</v>
      </c>
      <c r="AU32" s="47">
        <f t="shared" si="33"/>
        <v>1</v>
      </c>
      <c r="AV32" s="47" t="str">
        <f>MID(Лист1!$B$34,8,1)</f>
        <v>2</v>
      </c>
      <c r="AW32" s="50" t="str">
        <f t="shared" si="47"/>
        <v>0</v>
      </c>
      <c r="AX32" s="32" t="str">
        <f t="shared" si="48"/>
        <v xml:space="preserve"> Барселона - Реал </v>
      </c>
      <c r="AY32" s="7"/>
      <c r="AZ32" s="7"/>
      <c r="BA32" s="7"/>
      <c r="BB32" s="38" t="str">
        <f t="shared" si="51"/>
        <v xml:space="preserve"> </v>
      </c>
      <c r="BC32" s="33" t="e">
        <f t="shared" si="49"/>
        <v>#VALUE!</v>
      </c>
      <c r="BD32" s="38" t="str">
        <f t="shared" si="50"/>
        <v xml:space="preserve"> </v>
      </c>
    </row>
    <row r="33" spans="2:56" ht="13.5" customHeight="1">
      <c r="B33" s="23" t="str">
        <f>MID(Лист1!$B$22,9,1)</f>
        <v>1</v>
      </c>
      <c r="C33" s="24">
        <f t="shared" si="34"/>
        <v>-1</v>
      </c>
      <c r="D33" s="24" t="str">
        <f>MID(Лист1!$B$22,10,1)</f>
        <v>2</v>
      </c>
      <c r="E33" s="25" t="str">
        <f t="shared" si="35"/>
        <v>0</v>
      </c>
      <c r="F33" s="46" t="str">
        <f>MID(Лист1!$B$29,9,1)</f>
        <v>1</v>
      </c>
      <c r="G33" s="47">
        <f t="shared" si="24"/>
        <v>-1</v>
      </c>
      <c r="H33" s="47" t="str">
        <f>MID(Лист1!$B$29,10,1)</f>
        <v>2</v>
      </c>
      <c r="I33" s="48" t="str">
        <f t="shared" si="36"/>
        <v>0</v>
      </c>
      <c r="J33" s="23" t="str">
        <f>MID(Лист1!$B$23,9,1)</f>
        <v>1</v>
      </c>
      <c r="K33" s="24">
        <f t="shared" si="37"/>
        <v>1</v>
      </c>
      <c r="L33" s="24" t="str">
        <f>MID(Лист1!$B$23,10,1)</f>
        <v>0</v>
      </c>
      <c r="M33" s="26" t="str">
        <f t="shared" si="38"/>
        <v>0</v>
      </c>
      <c r="N33" s="46" t="str">
        <f>MID(Лист1!$B$30,9,1)</f>
        <v>1</v>
      </c>
      <c r="O33" s="47">
        <f t="shared" si="25"/>
        <v>-1</v>
      </c>
      <c r="P33" s="47" t="str">
        <f>MID(Лист1!$B$30,10,1)</f>
        <v>2</v>
      </c>
      <c r="Q33" s="50" t="str">
        <f t="shared" si="39"/>
        <v>0</v>
      </c>
      <c r="R33" s="23" t="str">
        <f>MID(Лист1!$B$24,9,1)</f>
        <v>1</v>
      </c>
      <c r="S33" s="24">
        <f t="shared" si="26"/>
        <v>-1</v>
      </c>
      <c r="T33" s="24" t="str">
        <f>MID(Лист1!$B$24,10,1)</f>
        <v>2</v>
      </c>
      <c r="U33" s="26" t="str">
        <f t="shared" si="40"/>
        <v>0</v>
      </c>
      <c r="V33" s="46" t="str">
        <f>MID(Лист1!$B$31,9,1)</f>
        <v>1</v>
      </c>
      <c r="W33" s="47">
        <f t="shared" si="27"/>
        <v>-1</v>
      </c>
      <c r="X33" s="47" t="str">
        <f>MID(Лист1!$B$31,10,1)</f>
        <v>2</v>
      </c>
      <c r="Y33" s="50" t="str">
        <f t="shared" si="41"/>
        <v>0</v>
      </c>
      <c r="Z33" s="23" t="str">
        <f>MID(Лист1!$B$25,9,1)</f>
        <v>1</v>
      </c>
      <c r="AA33" s="24">
        <f t="shared" si="28"/>
        <v>0</v>
      </c>
      <c r="AB33" s="24" t="str">
        <f>MID(Лист1!$B$25,10,1)</f>
        <v>1</v>
      </c>
      <c r="AC33" s="26" t="str">
        <f t="shared" si="42"/>
        <v>0</v>
      </c>
      <c r="AD33" s="46" t="str">
        <f>MID(Лист1!$B$32,9,1)</f>
        <v>1</v>
      </c>
      <c r="AE33" s="47">
        <f t="shared" si="29"/>
        <v>-2</v>
      </c>
      <c r="AF33" s="47" t="str">
        <f>MID(Лист1!$B$32,10,1)</f>
        <v>3</v>
      </c>
      <c r="AG33" s="50" t="str">
        <f t="shared" si="43"/>
        <v>0</v>
      </c>
      <c r="AH33" s="23" t="str">
        <f>MID(Лист1!$B$26,9,1)</f>
        <v>1</v>
      </c>
      <c r="AI33" s="24">
        <f t="shared" si="30"/>
        <v>-1</v>
      </c>
      <c r="AJ33" s="24" t="str">
        <f>MID(Лист1!$B$26,10,1)</f>
        <v>2</v>
      </c>
      <c r="AK33" s="26" t="str">
        <f t="shared" si="44"/>
        <v>0</v>
      </c>
      <c r="AL33" s="46" t="str">
        <f>MID(Лист1!$B$33,9,1)</f>
        <v>1</v>
      </c>
      <c r="AM33" s="47">
        <f t="shared" si="31"/>
        <v>-1</v>
      </c>
      <c r="AN33" s="47" t="str">
        <f>MID(Лист1!$B$33,10,1)</f>
        <v>2</v>
      </c>
      <c r="AO33" s="50" t="str">
        <f t="shared" si="45"/>
        <v>0</v>
      </c>
      <c r="AP33" s="23" t="str">
        <f>MID(Лист1!$B$27,9,1)</f>
        <v/>
      </c>
      <c r="AQ33" s="24" t="e">
        <f t="shared" si="32"/>
        <v>#VALUE!</v>
      </c>
      <c r="AR33" s="24" t="str">
        <f>MID(Лист1!$B$27,10,1)</f>
        <v/>
      </c>
      <c r="AS33" s="26" t="str">
        <f t="shared" si="46"/>
        <v>0</v>
      </c>
      <c r="AT33" s="46" t="str">
        <f>MID(Лист1!$B$34,9,1)</f>
        <v>0</v>
      </c>
      <c r="AU33" s="47">
        <f t="shared" si="33"/>
        <v>-1</v>
      </c>
      <c r="AV33" s="47" t="str">
        <f>MID(Лист1!$B$34,10,1)</f>
        <v>1</v>
      </c>
      <c r="AW33" s="50" t="str">
        <f t="shared" si="47"/>
        <v>0</v>
      </c>
      <c r="AX33" s="32" t="str">
        <f t="shared" si="48"/>
        <v xml:space="preserve">Лацио - Рома </v>
      </c>
      <c r="AY33" s="7"/>
      <c r="AZ33" s="7"/>
      <c r="BA33" s="7"/>
      <c r="BB33" s="38" t="str">
        <f t="shared" si="51"/>
        <v xml:space="preserve"> </v>
      </c>
      <c r="BC33" s="33" t="e">
        <f t="shared" si="49"/>
        <v>#VALUE!</v>
      </c>
      <c r="BD33" s="38" t="str">
        <f t="shared" si="50"/>
        <v xml:space="preserve"> </v>
      </c>
    </row>
    <row r="34" spans="2:56">
      <c r="B34" s="23" t="str">
        <f>MID(Лист1!$B$22,11,1)</f>
        <v>2</v>
      </c>
      <c r="C34" s="24">
        <f t="shared" si="34"/>
        <v>1</v>
      </c>
      <c r="D34" s="24" t="str">
        <f>MID(Лист1!$B$22,12,1)</f>
        <v>1</v>
      </c>
      <c r="E34" s="25" t="str">
        <f t="shared" si="35"/>
        <v>0</v>
      </c>
      <c r="F34" s="46" t="str">
        <f>MID(Лист1!$B$29,11,1)</f>
        <v>2</v>
      </c>
      <c r="G34" s="47">
        <f t="shared" si="24"/>
        <v>2</v>
      </c>
      <c r="H34" s="47" t="str">
        <f>MID(Лист1!$B$29,12,1)</f>
        <v>0</v>
      </c>
      <c r="I34" s="48" t="str">
        <f t="shared" si="36"/>
        <v>0</v>
      </c>
      <c r="J34" s="23" t="str">
        <f>MID(Лист1!$B$23,11,1)</f>
        <v>1</v>
      </c>
      <c r="K34" s="24">
        <f t="shared" si="37"/>
        <v>1</v>
      </c>
      <c r="L34" s="24" t="str">
        <f>MID(Лист1!$B$23,12,1)</f>
        <v>0</v>
      </c>
      <c r="M34" s="26" t="str">
        <f t="shared" si="38"/>
        <v>0</v>
      </c>
      <c r="N34" s="46" t="str">
        <f>MID(Лист1!$B$30,11,1)</f>
        <v>2</v>
      </c>
      <c r="O34" s="47">
        <f t="shared" si="25"/>
        <v>1</v>
      </c>
      <c r="P34" s="47" t="str">
        <f>MID(Лист1!$B$30,12,1)</f>
        <v>1</v>
      </c>
      <c r="Q34" s="50" t="str">
        <f t="shared" si="39"/>
        <v>0</v>
      </c>
      <c r="R34" s="23" t="str">
        <f>MID(Лист1!$B$24,11,1)</f>
        <v>1</v>
      </c>
      <c r="S34" s="24">
        <f t="shared" si="26"/>
        <v>0</v>
      </c>
      <c r="T34" s="24" t="str">
        <f>MID(Лист1!$B$24,12,1)</f>
        <v>1</v>
      </c>
      <c r="U34" s="26" t="str">
        <f t="shared" si="40"/>
        <v>0</v>
      </c>
      <c r="V34" s="46" t="str">
        <f>MID(Лист1!$B$31,11,1)</f>
        <v>2</v>
      </c>
      <c r="W34" s="47">
        <f t="shared" si="27"/>
        <v>2</v>
      </c>
      <c r="X34" s="47" t="str">
        <f>MID(Лист1!$B$31,12,1)</f>
        <v>0</v>
      </c>
      <c r="Y34" s="50" t="str">
        <f t="shared" si="41"/>
        <v>0</v>
      </c>
      <c r="Z34" s="23" t="str">
        <f>MID(Лист1!$B$25,11,1)</f>
        <v>1</v>
      </c>
      <c r="AA34" s="24">
        <f t="shared" si="28"/>
        <v>0</v>
      </c>
      <c r="AB34" s="24" t="str">
        <f>MID(Лист1!$B$25,12,1)</f>
        <v>1</v>
      </c>
      <c r="AC34" s="26" t="str">
        <f t="shared" si="42"/>
        <v>0</v>
      </c>
      <c r="AD34" s="46" t="str">
        <f>MID(Лист1!$B$32,11,1)</f>
        <v>1</v>
      </c>
      <c r="AE34" s="47">
        <f t="shared" si="29"/>
        <v>1</v>
      </c>
      <c r="AF34" s="47" t="str">
        <f>MID(Лист1!$B$32,12,1)</f>
        <v>0</v>
      </c>
      <c r="AG34" s="50" t="str">
        <f t="shared" si="43"/>
        <v>0</v>
      </c>
      <c r="AH34" s="23" t="str">
        <f>MID(Лист1!$B$26,11,1)</f>
        <v>1</v>
      </c>
      <c r="AI34" s="24">
        <f t="shared" si="30"/>
        <v>1</v>
      </c>
      <c r="AJ34" s="24" t="str">
        <f>MID(Лист1!$B$26,12,1)</f>
        <v>0</v>
      </c>
      <c r="AK34" s="26" t="str">
        <f t="shared" si="44"/>
        <v>0</v>
      </c>
      <c r="AL34" s="46" t="str">
        <f>MID(Лист1!$B$33,11,1)</f>
        <v>3</v>
      </c>
      <c r="AM34" s="47">
        <f t="shared" si="31"/>
        <v>2</v>
      </c>
      <c r="AN34" s="47" t="str">
        <f>MID(Лист1!$B$33,12,1)</f>
        <v>1</v>
      </c>
      <c r="AO34" s="50" t="str">
        <f t="shared" si="45"/>
        <v>0</v>
      </c>
      <c r="AP34" s="23" t="str">
        <f>MID(Лист1!$B$27,11,1)</f>
        <v/>
      </c>
      <c r="AQ34" s="24" t="e">
        <f t="shared" si="32"/>
        <v>#VALUE!</v>
      </c>
      <c r="AR34" s="24" t="str">
        <f>MID(Лист1!$B$27,12,1)</f>
        <v/>
      </c>
      <c r="AS34" s="26" t="str">
        <f t="shared" si="46"/>
        <v>0</v>
      </c>
      <c r="AT34" s="46" t="str">
        <f>MID(Лист1!$B$34,11,1)</f>
        <v>2</v>
      </c>
      <c r="AU34" s="47">
        <f t="shared" si="33"/>
        <v>1</v>
      </c>
      <c r="AV34" s="47" t="str">
        <f>MID(Лист1!$B$34,12,1)</f>
        <v>1</v>
      </c>
      <c r="AW34" s="50" t="str">
        <f t="shared" si="47"/>
        <v>0</v>
      </c>
      <c r="AX34" s="32" t="str">
        <f t="shared" si="48"/>
        <v>Боруссия М - Герта</v>
      </c>
      <c r="AY34" s="7"/>
      <c r="AZ34" s="7"/>
      <c r="BA34" s="7"/>
      <c r="BB34" s="38" t="str">
        <f t="shared" si="51"/>
        <v xml:space="preserve"> </v>
      </c>
      <c r="BC34" s="33" t="e">
        <f t="shared" si="49"/>
        <v>#VALUE!</v>
      </c>
      <c r="BD34" s="38" t="str">
        <f t="shared" si="50"/>
        <v xml:space="preserve"> </v>
      </c>
    </row>
    <row r="35" spans="2:56" ht="13.5" customHeight="1">
      <c r="B35" s="23" t="str">
        <f>MID(Лист1!$B$22,13,1)</f>
        <v>0</v>
      </c>
      <c r="C35" s="24">
        <f t="shared" si="34"/>
        <v>-1</v>
      </c>
      <c r="D35" s="24" t="str">
        <f>MID(Лист1!$B$22,14,1)</f>
        <v>1</v>
      </c>
      <c r="E35" s="25" t="str">
        <f t="shared" si="35"/>
        <v>0</v>
      </c>
      <c r="F35" s="46" t="str">
        <f>MID(Лист1!$B$29,13,1)</f>
        <v>1</v>
      </c>
      <c r="G35" s="47">
        <f t="shared" si="24"/>
        <v>0</v>
      </c>
      <c r="H35" s="47" t="str">
        <f>MID(Лист1!$B$29,14,1)</f>
        <v>1</v>
      </c>
      <c r="I35" s="48" t="str">
        <f t="shared" si="36"/>
        <v>0</v>
      </c>
      <c r="J35" s="23" t="str">
        <f>MID(Лист1!$B$23,13,1)</f>
        <v>1</v>
      </c>
      <c r="K35" s="24">
        <f t="shared" si="37"/>
        <v>0</v>
      </c>
      <c r="L35" s="24" t="str">
        <f>MID(Лист1!$B$23,14,1)</f>
        <v>1</v>
      </c>
      <c r="M35" s="26" t="str">
        <f t="shared" si="38"/>
        <v>0</v>
      </c>
      <c r="N35" s="46" t="str">
        <f>MID(Лист1!$B$30,13,1)</f>
        <v>1</v>
      </c>
      <c r="O35" s="47">
        <f t="shared" si="25"/>
        <v>1</v>
      </c>
      <c r="P35" s="47" t="str">
        <f>MID(Лист1!$B$30,14,1)</f>
        <v>0</v>
      </c>
      <c r="Q35" s="50" t="str">
        <f t="shared" si="39"/>
        <v>0</v>
      </c>
      <c r="R35" s="23" t="str">
        <f>MID(Лист1!$B$24,13,1)</f>
        <v>0</v>
      </c>
      <c r="S35" s="24">
        <f t="shared" si="26"/>
        <v>-1</v>
      </c>
      <c r="T35" s="24" t="str">
        <f>MID(Лист1!$B$24,14,1)</f>
        <v>1</v>
      </c>
      <c r="U35" s="26" t="str">
        <f t="shared" si="40"/>
        <v>0</v>
      </c>
      <c r="V35" s="46" t="str">
        <f>MID(Лист1!$B$31,13,1)</f>
        <v>1</v>
      </c>
      <c r="W35" s="47">
        <f t="shared" si="27"/>
        <v>0</v>
      </c>
      <c r="X35" s="47" t="str">
        <f>MID(Лист1!$B$31,14,1)</f>
        <v>1</v>
      </c>
      <c r="Y35" s="50" t="str">
        <f t="shared" si="41"/>
        <v>0</v>
      </c>
      <c r="Z35" s="23" t="str">
        <f>MID(Лист1!$B$25,13,1)</f>
        <v>2</v>
      </c>
      <c r="AA35" s="24">
        <f t="shared" si="28"/>
        <v>2</v>
      </c>
      <c r="AB35" s="24" t="str">
        <f>MID(Лист1!$B$25,14,1)</f>
        <v>0</v>
      </c>
      <c r="AC35" s="26" t="str">
        <f t="shared" si="42"/>
        <v>0</v>
      </c>
      <c r="AD35" s="46" t="str">
        <f>MID(Лист1!$B$32,13,1)</f>
        <v>1</v>
      </c>
      <c r="AE35" s="47">
        <f t="shared" si="29"/>
        <v>0</v>
      </c>
      <c r="AF35" s="47" t="str">
        <f>MID(Лист1!$B$32,14,1)</f>
        <v>1</v>
      </c>
      <c r="AG35" s="50" t="str">
        <f t="shared" si="43"/>
        <v>0</v>
      </c>
      <c r="AH35" s="23" t="str">
        <f>MID(Лист1!$B$26,13,1)</f>
        <v>1</v>
      </c>
      <c r="AI35" s="24">
        <f t="shared" si="30"/>
        <v>-1</v>
      </c>
      <c r="AJ35" s="24" t="str">
        <f>MID(Лист1!$B$26,14,1)</f>
        <v>2</v>
      </c>
      <c r="AK35" s="26" t="str">
        <f t="shared" si="44"/>
        <v>0</v>
      </c>
      <c r="AL35" s="46" t="str">
        <f>MID(Лист1!$B$33,13,1)</f>
        <v>1</v>
      </c>
      <c r="AM35" s="47">
        <f t="shared" si="31"/>
        <v>-1</v>
      </c>
      <c r="AN35" s="47" t="str">
        <f>MID(Лист1!$B$33,14,1)</f>
        <v>2</v>
      </c>
      <c r="AO35" s="50" t="str">
        <f t="shared" si="45"/>
        <v>0</v>
      </c>
      <c r="AP35" s="23" t="str">
        <f>MID(Лист1!$B$27,13,1)</f>
        <v/>
      </c>
      <c r="AQ35" s="24" t="e">
        <f t="shared" si="32"/>
        <v>#VALUE!</v>
      </c>
      <c r="AR35" s="24" t="str">
        <f>MID(Лист1!$B$27,14,1)</f>
        <v/>
      </c>
      <c r="AS35" s="26" t="str">
        <f t="shared" si="46"/>
        <v>0</v>
      </c>
      <c r="AT35" s="46" t="str">
        <f>MID(Лист1!$B$34,13,1)</f>
        <v>2</v>
      </c>
      <c r="AU35" s="47">
        <f t="shared" si="33"/>
        <v>1</v>
      </c>
      <c r="AV35" s="47" t="str">
        <f>MID(Лист1!$B$34,14,1)</f>
        <v>1</v>
      </c>
      <c r="AW35" s="50" t="str">
        <f t="shared" si="47"/>
        <v>0</v>
      </c>
      <c r="AX35" s="32" t="str">
        <f t="shared" si="48"/>
        <v>Бастия - Марсель</v>
      </c>
      <c r="AY35" s="7"/>
      <c r="AZ35" s="7"/>
      <c r="BA35" s="7"/>
      <c r="BB35" s="38" t="str">
        <f t="shared" si="51"/>
        <v xml:space="preserve"> </v>
      </c>
      <c r="BC35" s="33" t="e">
        <f t="shared" si="49"/>
        <v>#VALUE!</v>
      </c>
      <c r="BD35" s="38" t="str">
        <f t="shared" si="50"/>
        <v xml:space="preserve"> </v>
      </c>
    </row>
    <row r="36" spans="2:56">
      <c r="B36" s="23" t="str">
        <f>MID(Лист1!$B$22,15,1)</f>
        <v>1</v>
      </c>
      <c r="C36" s="24">
        <f>B36-D36</f>
        <v>1</v>
      </c>
      <c r="D36" s="24" t="str">
        <f>MID(Лист1!$B$22,16,1)</f>
        <v>0</v>
      </c>
      <c r="E36" s="25" t="str">
        <f t="shared" si="35"/>
        <v>0</v>
      </c>
      <c r="F36" s="46" t="str">
        <f>MID(Лист1!$B$29,15,1)</f>
        <v>2</v>
      </c>
      <c r="G36" s="47">
        <f t="shared" si="24"/>
        <v>1</v>
      </c>
      <c r="H36" s="47" t="str">
        <f>MID(Лист1!$B$29,16,1)</f>
        <v>1</v>
      </c>
      <c r="I36" s="48" t="str">
        <f t="shared" si="36"/>
        <v>0</v>
      </c>
      <c r="J36" s="23" t="str">
        <f>MID(Лист1!$B$23,15,1)</f>
        <v>1</v>
      </c>
      <c r="K36" s="24">
        <f>J36-L36</f>
        <v>0</v>
      </c>
      <c r="L36" s="24" t="str">
        <f>MID(Лист1!$B$23,16,1)</f>
        <v>1</v>
      </c>
      <c r="M36" s="26" t="str">
        <f t="shared" si="38"/>
        <v>0</v>
      </c>
      <c r="N36" s="46" t="str">
        <f>MID(Лист1!$B$30,15,1)</f>
        <v>2</v>
      </c>
      <c r="O36" s="47">
        <f t="shared" si="25"/>
        <v>1</v>
      </c>
      <c r="P36" s="47" t="str">
        <f>MID(Лист1!$B$30,16,1)</f>
        <v>1</v>
      </c>
      <c r="Q36" s="50" t="str">
        <f t="shared" si="39"/>
        <v>0</v>
      </c>
      <c r="R36" s="23" t="str">
        <f>MID(Лист1!$B$24,15,1)</f>
        <v>2</v>
      </c>
      <c r="S36" s="24">
        <f t="shared" si="26"/>
        <v>1</v>
      </c>
      <c r="T36" s="24" t="str">
        <f>MID(Лист1!$B$24,16,1)</f>
        <v>1</v>
      </c>
      <c r="U36" s="26" t="str">
        <f t="shared" si="40"/>
        <v>0</v>
      </c>
      <c r="V36" s="46" t="str">
        <f>MID(Лист1!$B$31,15,1)</f>
        <v>2</v>
      </c>
      <c r="W36" s="47">
        <f t="shared" si="27"/>
        <v>1</v>
      </c>
      <c r="X36" s="47" t="str">
        <f>MID(Лист1!$B$31,16,1)</f>
        <v>1</v>
      </c>
      <c r="Y36" s="50" t="str">
        <f t="shared" si="41"/>
        <v>0</v>
      </c>
      <c r="Z36" s="23" t="str">
        <f>MID(Лист1!$B$25,15,1)</f>
        <v>1</v>
      </c>
      <c r="AA36" s="24">
        <f t="shared" si="28"/>
        <v>0</v>
      </c>
      <c r="AB36" s="24" t="str">
        <f>MID(Лист1!$B$25,16,1)</f>
        <v>1</v>
      </c>
      <c r="AC36" s="26" t="str">
        <f t="shared" si="42"/>
        <v>0</v>
      </c>
      <c r="AD36" s="46" t="str">
        <f>MID(Лист1!$B$32,15,1)</f>
        <v>1</v>
      </c>
      <c r="AE36" s="47">
        <f t="shared" si="29"/>
        <v>1</v>
      </c>
      <c r="AF36" s="47" t="str">
        <f>MID(Лист1!$B$32,16,1)</f>
        <v>0</v>
      </c>
      <c r="AG36" s="50" t="str">
        <f t="shared" si="43"/>
        <v>0</v>
      </c>
      <c r="AH36" s="23" t="str">
        <f>MID(Лист1!$B$26,15,1)</f>
        <v>2</v>
      </c>
      <c r="AI36" s="24">
        <f t="shared" si="30"/>
        <v>1</v>
      </c>
      <c r="AJ36" s="24" t="str">
        <f>MID(Лист1!$B$26,16,1)</f>
        <v>1</v>
      </c>
      <c r="AK36" s="26" t="str">
        <f t="shared" si="44"/>
        <v>0</v>
      </c>
      <c r="AL36" s="46" t="str">
        <f>MID(Лист1!$B$33,15,1)</f>
        <v>2</v>
      </c>
      <c r="AM36" s="47">
        <f t="shared" si="31"/>
        <v>2</v>
      </c>
      <c r="AN36" s="47" t="str">
        <f>MID(Лист1!$B$33,16,1)</f>
        <v>0</v>
      </c>
      <c r="AO36" s="50" t="str">
        <f t="shared" si="45"/>
        <v>0</v>
      </c>
      <c r="AP36" s="23" t="str">
        <f>MID(Лист1!$B$27,15,1)</f>
        <v/>
      </c>
      <c r="AQ36" s="24" t="e">
        <f t="shared" si="32"/>
        <v>#VALUE!</v>
      </c>
      <c r="AR36" s="24" t="str">
        <f>MID(Лист1!$B$27,16,1)</f>
        <v/>
      </c>
      <c r="AS36" s="26" t="str">
        <f t="shared" si="46"/>
        <v>0</v>
      </c>
      <c r="AT36" s="46" t="str">
        <f>MID(Лист1!$B$34,15,1)</f>
        <v>2</v>
      </c>
      <c r="AU36" s="47">
        <f t="shared" si="33"/>
        <v>1</v>
      </c>
      <c r="AV36" s="47" t="str">
        <f>MID(Лист1!$B$34,16,1)</f>
        <v>1</v>
      </c>
      <c r="AW36" s="50" t="str">
        <f t="shared" si="47"/>
        <v>0</v>
      </c>
      <c r="AX36" s="32" t="str">
        <f t="shared" si="48"/>
        <v>Зенит - ЦСКА</v>
      </c>
      <c r="AY36" s="7"/>
      <c r="AZ36" s="7"/>
      <c r="BA36" s="7"/>
      <c r="BB36" s="38" t="str">
        <f t="shared" si="51"/>
        <v xml:space="preserve"> </v>
      </c>
      <c r="BC36" s="33" t="e">
        <f t="shared" si="49"/>
        <v>#VALUE!</v>
      </c>
      <c r="BD36" s="38" t="str">
        <f t="shared" si="50"/>
        <v xml:space="preserve"> </v>
      </c>
    </row>
    <row r="37" spans="2:56" ht="3" customHeight="1">
      <c r="B37" s="23">
        <v>1</v>
      </c>
      <c r="C37" s="24">
        <f>B37-D37</f>
        <v>1</v>
      </c>
      <c r="D37" s="24">
        <v>0</v>
      </c>
      <c r="E37" s="26" t="str">
        <f>IF((LEN(BB37)=0),"0",IF(AND(B37=BB37,D37=BD37),"5",IF(AND(C37=BC37,C37=0),"2",IF(AND(C37=BC37,OR(C37&gt;0,C37&lt;0)),"3",IF(AND(C37&gt;0,BC37&gt;0),"2",IF(AND(C37&lt;0,BC37&lt;0),"2","0"))))))</f>
        <v>0</v>
      </c>
      <c r="F37" s="46">
        <v>0</v>
      </c>
      <c r="G37" s="47">
        <f>F37-H37</f>
        <v>-2</v>
      </c>
      <c r="H37" s="47">
        <v>2</v>
      </c>
      <c r="I37" s="48" t="str">
        <f>IF((LEN(BB37)=0),"0",IF(AND(F37=BB37,H37=BD37),"5",IF(AND(G37=BC37,G37=0),"2",IF(AND(G37=BC37,OR(G37&gt;0,G37&lt;0)),"3",IF(AND(G37&gt;0,BC37&gt;0),"2",IF(AND(G37&lt;0,BC37&lt;0),"2","0"))))))</f>
        <v>0</v>
      </c>
      <c r="J37" s="23">
        <v>0</v>
      </c>
      <c r="K37" s="24">
        <f>J37-L37</f>
        <v>-2</v>
      </c>
      <c r="L37" s="24">
        <v>2</v>
      </c>
      <c r="M37" s="26" t="str">
        <f>IF((LEN(BB37)=0),"0",IF(AND(J37=BB37,L37=BD37),"5",IF(AND(K37=BC37,K37=0),"2",IF(AND(K37=BC37,OR(K37&gt;0,K37&lt;0)),"3",IF(AND(K37&gt;0,BC37&gt;0),"2",IF(AND(K37&lt;0,BC37&lt;0),"2","0"))))))</f>
        <v>0</v>
      </c>
      <c r="N37" s="46">
        <v>1</v>
      </c>
      <c r="O37" s="47">
        <f>N37-P37</f>
        <v>-1</v>
      </c>
      <c r="P37" s="47">
        <v>2</v>
      </c>
      <c r="Q37" s="50" t="str">
        <f>IF((LEN(BB37)=0),"0",IF(AND(N37=BB37,P37=BD37),"5",IF(AND(O37=BC37,O37=0),"2",IF(AND(O37=BC37,OR(O37&gt;0,O37&lt;0)),"3",IF(AND(O37&gt;0,BC37&gt;0),"2",IF(AND(O37&lt;0,BC37&lt;0),"2","0"))))))</f>
        <v>0</v>
      </c>
      <c r="R37" s="23">
        <v>1</v>
      </c>
      <c r="S37" s="24">
        <f>R37-T37</f>
        <v>-1</v>
      </c>
      <c r="T37" s="24">
        <v>2</v>
      </c>
      <c r="U37" s="26" t="str">
        <f>IF((LEN(BB37)=0),"0",IF(AND(R37=BB37,T37=BD37),"5",IF(AND(S37=BC37,S37=0),"2",IF(AND(S37=BC37,OR(S37&gt;0,S37&lt;0)),"3",IF(AND(S37&gt;0,BC37&gt;0),"2",IF(AND(S37&lt;0,BC37&lt;0),"2","0"))))))</f>
        <v>0</v>
      </c>
      <c r="V37" s="46">
        <v>2</v>
      </c>
      <c r="W37" s="47">
        <f>V37-X37</f>
        <v>1</v>
      </c>
      <c r="X37" s="47">
        <v>1</v>
      </c>
      <c r="Y37" s="50" t="str">
        <f>IF((LEN(BB37)=0),"0",IF(AND(V37=BB37,X37=BD37),"5",IF(AND(W37=BC37,W37=0),"2",IF(AND(W37=BC37,OR(W37&gt;0,W37&lt;0)),"3",IF(AND(W37&gt;0,BC37&gt;0),"2",IF(AND(W37&lt;0,BC37&lt;0),"2","0"))))))</f>
        <v>0</v>
      </c>
      <c r="Z37" s="23">
        <v>1</v>
      </c>
      <c r="AA37" s="24">
        <f>Z37-AB37</f>
        <v>0</v>
      </c>
      <c r="AB37" s="24">
        <v>1</v>
      </c>
      <c r="AC37" s="26" t="str">
        <f>IF((LEN(BB37)=0),"0",IF(AND(Z37=BB37,AB37=BD37),"5",IF(AND(AA37=BC37,AA37=0),"2",IF(AND(AA37=BC37,OR(AA37&gt;0,AA37&lt;0)),"3",IF(AND(AA37&gt;0,BC37&gt;0),"2",IF(AND(AA37&lt;0,BC37&lt;0),"2","0"))))))</f>
        <v>0</v>
      </c>
      <c r="AD37" s="46">
        <v>1</v>
      </c>
      <c r="AE37" s="47">
        <f>AD37-AF37</f>
        <v>-1</v>
      </c>
      <c r="AF37" s="47">
        <v>2</v>
      </c>
      <c r="AG37" s="50" t="str">
        <f>IF((LEN(BB37)=0),"0",IF(AND(AD37=BB37,AF37=BD37),"5",IF(AND(AE37=BC37,AE37=0),"2",IF(AND(AE37=BC37,OR(AE37&gt;0,AE37&lt;0)),"3",IF(AND(AE37&gt;0,BC37&gt;0),"2",IF(AND(AE37&lt;0,BC37&lt;0),"2","0"))))))</f>
        <v>0</v>
      </c>
      <c r="AH37" s="23">
        <v>1</v>
      </c>
      <c r="AI37" s="24">
        <f>AH37-AJ37</f>
        <v>0</v>
      </c>
      <c r="AJ37" s="24">
        <v>1</v>
      </c>
      <c r="AK37" s="26" t="str">
        <f>IF((LEN(BB37)=0),"0",IF(AND(AH37=BB37,AJ37=BD37),"5",IF(AND(AI37=BC37,AI37=0),"2",IF(AND(AI37=BC37,OR(AI37&gt;0,AI37&lt;0)),"3",IF(AND(AI37&gt;0,BC37&gt;0),"2",IF(AND(AI37&lt;0,BC37&lt;0),"2","0"))))))</f>
        <v>0</v>
      </c>
      <c r="AL37" s="46">
        <v>1</v>
      </c>
      <c r="AM37" s="47">
        <f>AL37-AN37</f>
        <v>-1</v>
      </c>
      <c r="AN37" s="47">
        <v>2</v>
      </c>
      <c r="AO37" s="50" t="str">
        <f>IF((LEN(BB37)=0),"0",IF(AND(AL37=BB37,AN37=BD37),"5",IF(AND(AM37=BC37,AM37=0),"2",IF(AND(AM37=BC37,OR(AM37&gt;0,AM37&lt;0)),"3",IF(AND(AM37&gt;0,BC37&gt;0),"2",IF(AND(AM37&lt;0,BC37&lt;0),"2","0"))))))</f>
        <v>0</v>
      </c>
      <c r="AP37" s="23">
        <v>1</v>
      </c>
      <c r="AQ37" s="24">
        <f>AP37-AR37</f>
        <v>-2</v>
      </c>
      <c r="AR37" s="24">
        <v>3</v>
      </c>
      <c r="AS37" s="26" t="str">
        <f>IF((LEN(BB37)=0),"0",IF(AND(AP37=BB37,AR37=BD37),"5",IF(AND(AQ37=BC37,AQ37=0),"2",IF(AND(AQ37=BC37,OR(AQ37&gt;0,AQ37&lt;0)),"3",IF(AND(AQ37&gt;0,BC37&gt;0),"2",IF(AND(AQ37&lt;0,BC37&lt;0),"2","0"))))))</f>
        <v>0</v>
      </c>
      <c r="AT37" s="46">
        <v>1</v>
      </c>
      <c r="AU37" s="47">
        <f>AT37-AV37</f>
        <v>-1</v>
      </c>
      <c r="AV37" s="47">
        <v>2</v>
      </c>
      <c r="AW37" s="50" t="str">
        <f>IF((LEN(BB37)=0),"0",IF(AND(AT37=BB37,AV37=BD37),"5",IF(AND(AU37=BC37,AU37=0),"2",IF(AND(AU37=BC37,OR(AU37&gt;0,AU37&lt;0)),"3",IF(AND(AU37&gt;0,BC37&gt;0),"2",IF(AND(AU37&lt;0,BC37&lt;0),"2","0"))))))</f>
        <v>0</v>
      </c>
      <c r="AX37" s="6"/>
      <c r="AY37" s="7"/>
      <c r="AZ37" s="7"/>
      <c r="BA37" s="7"/>
      <c r="BB37" s="37"/>
      <c r="BC37" s="37">
        <f>BB37-BD37</f>
        <v>0</v>
      </c>
      <c r="BD37" s="37"/>
    </row>
    <row r="38" spans="2:56" ht="11.25" hidden="1" customHeight="1">
      <c r="B38" s="23">
        <v>0</v>
      </c>
      <c r="C38" s="24">
        <f>B38-D38</f>
        <v>-1</v>
      </c>
      <c r="D38" s="24">
        <v>1</v>
      </c>
      <c r="E38" s="26" t="str">
        <f>IF((LEN(BB38)=0),"0",IF(AND(B38=BB38,D38=BD38),"5",IF(AND(C38=BC38,C38=0),"2",IF(AND(C38=BC38,OR(C38&gt;0,C38&lt;0)),"3",IF(AND(C38&gt;0,BC38&gt;0),"2",IF(AND(C38&lt;0,BC38&lt;0),"2","0"))))))</f>
        <v>0</v>
      </c>
      <c r="F38" s="46">
        <v>0</v>
      </c>
      <c r="G38" s="47">
        <f>F38-H38</f>
        <v>-2</v>
      </c>
      <c r="H38" s="47">
        <v>2</v>
      </c>
      <c r="I38" s="48" t="str">
        <f>IF((LEN(BB38)=0),"0",IF(AND(F38=BB38,H38=BD38),"5",IF(AND(G38=BC38,G38=0),"2",IF(AND(G38=BC38,OR(G38&gt;0,G38&lt;0)),"3",IF(AND(G38&gt;0,BC38&gt;0),"2",IF(AND(G38&lt;0,BC38&lt;0),"2","0"))))))</f>
        <v>0</v>
      </c>
      <c r="J38" s="23">
        <v>1</v>
      </c>
      <c r="K38" s="24">
        <f>J38-L38</f>
        <v>1</v>
      </c>
      <c r="L38" s="24">
        <v>0</v>
      </c>
      <c r="M38" s="26" t="str">
        <f>IF((LEN(BB38)=0),"0",IF(AND(J38=BB38,L38=BD38),"5",IF(AND(K38=BC38,K38=0),"2",IF(AND(K38=BC38,OR(K38&gt;0,K38&lt;0)),"3",IF(AND(K38&gt;0,BC38&gt;0),"2",IF(AND(K38&lt;0,BC38&lt;0),"2","0"))))))</f>
        <v>0</v>
      </c>
      <c r="N38" s="46">
        <v>1</v>
      </c>
      <c r="O38" s="47">
        <f>N38-P38</f>
        <v>0</v>
      </c>
      <c r="P38" s="47">
        <v>1</v>
      </c>
      <c r="Q38" s="50" t="str">
        <f>IF((LEN(BB38)=0),"0",IF(AND(N38=BB38,P38=BD38),"5",IF(AND(O38=BC38,O38=0),"2",IF(AND(O38=BC38,OR(O38&gt;0,O38&lt;0)),"3",IF(AND(O38&gt;0,BC38&gt;0),"2",IF(AND(O38&lt;0,BC38&lt;0),"2","0"))))))</f>
        <v>0</v>
      </c>
      <c r="R38" s="23">
        <v>1</v>
      </c>
      <c r="S38" s="24">
        <f>R38-T38</f>
        <v>-1</v>
      </c>
      <c r="T38" s="24">
        <v>2</v>
      </c>
      <c r="U38" s="26" t="str">
        <f>IF((LEN(BB38)=0),"0",IF(AND(R38=BB38,T38=BD38),"5",IF(AND(S38=BC38,S38=0),"2",IF(AND(S38=BC38,OR(S38&gt;0,S38&lt;0)),"3",IF(AND(S38&gt;0,BC38&gt;0),"2",IF(AND(S38&lt;0,BC38&lt;0),"2","0"))))))</f>
        <v>0</v>
      </c>
      <c r="V38" s="46">
        <v>1</v>
      </c>
      <c r="W38" s="47">
        <f>V38-X38</f>
        <v>-1</v>
      </c>
      <c r="X38" s="47">
        <v>2</v>
      </c>
      <c r="Y38" s="50" t="str">
        <f>IF((LEN(BB38)=0),"0",IF(AND(V38=BB38,X38=BD38),"5",IF(AND(W38=BC38,W38=0),"2",IF(AND(W38=BC38,OR(W38&gt;0,W38&lt;0)),"3",IF(AND(W38&gt;0,BC38&gt;0),"2",IF(AND(W38&lt;0,BC38&lt;0),"2","0"))))))</f>
        <v>0</v>
      </c>
      <c r="Z38" s="23">
        <v>1</v>
      </c>
      <c r="AA38" s="24">
        <f>Z38-AB38</f>
        <v>0</v>
      </c>
      <c r="AB38" s="24">
        <v>1</v>
      </c>
      <c r="AC38" s="26" t="str">
        <f>IF((LEN(BB38)=0),"0",IF(AND(Z38=BB38,AB38=BD38),"5",IF(AND(AA38=BC38,AA38=0),"2",IF(AND(AA38=BC38,OR(AA38&gt;0,AA38&lt;0)),"3",IF(AND(AA38&gt;0,BC38&gt;0),"2",IF(AND(AA38&lt;0,BC38&lt;0),"2","0"))))))</f>
        <v>0</v>
      </c>
      <c r="AD38" s="46">
        <v>2</v>
      </c>
      <c r="AE38" s="47">
        <f>AD38-AF38</f>
        <v>1</v>
      </c>
      <c r="AF38" s="47">
        <v>1</v>
      </c>
      <c r="AG38" s="50" t="str">
        <f>IF((LEN(BB38)=0),"0",IF(AND(AD38=BB38,AF38=BD38),"5",IF(AND(AE38=BC38,AE38=0),"2",IF(AND(AE38=BC38,OR(AE38&gt;0,AE38&lt;0)),"3",IF(AND(AE38&gt;0,BC38&gt;0),"2",IF(AND(AE38&lt;0,BC38&lt;0),"2","0"))))))</f>
        <v>0</v>
      </c>
      <c r="AH38" s="23">
        <v>2</v>
      </c>
      <c r="AI38" s="24">
        <f>AH38-AJ38</f>
        <v>-1</v>
      </c>
      <c r="AJ38" s="24">
        <v>3</v>
      </c>
      <c r="AK38" s="26" t="str">
        <f>IF((LEN(BB38)=0),"0",IF(AND(AH38=BB38,AJ38=BD38),"5",IF(AND(AI38=BC38,AI38=0),"2",IF(AND(AI38=BC38,OR(AI38&gt;0,AI38&lt;0)),"3",IF(AND(AI38&gt;0,BC38&gt;0),"2",IF(AND(AI38&lt;0,BC38&lt;0),"2","0"))))))</f>
        <v>0</v>
      </c>
      <c r="AL38" s="46">
        <v>1</v>
      </c>
      <c r="AM38" s="47">
        <f>AL38-AN38</f>
        <v>-1</v>
      </c>
      <c r="AN38" s="47">
        <v>2</v>
      </c>
      <c r="AO38" s="50" t="str">
        <f>IF((LEN(BB38)=0),"0",IF(AND(AL38=BB38,AN38=BD38),"5",IF(AND(AM38=BC38,AM38=0),"2",IF(AND(AM38=BC38,OR(AM38&gt;0,AM38&lt;0)),"3",IF(AND(AM38&gt;0,BC38&gt;0),"2",IF(AND(AM38&lt;0,BC38&lt;0),"2","0"))))))</f>
        <v>0</v>
      </c>
      <c r="AP38" s="23">
        <v>1</v>
      </c>
      <c r="AQ38" s="24">
        <f>AP38-AR38</f>
        <v>-2</v>
      </c>
      <c r="AR38" s="24">
        <v>3</v>
      </c>
      <c r="AS38" s="26" t="str">
        <f>IF((LEN(BB38)=0),"0",IF(AND(AP38=BB38,AR38=BD38),"5",IF(AND(AQ38=BC38,AQ38=0),"2",IF(AND(AQ38=BC38,OR(AQ38&gt;0,AQ38&lt;0)),"3",IF(AND(AQ38&gt;0,BC38&gt;0),"2",IF(AND(AQ38&lt;0,BC38&lt;0),"2","0"))))))</f>
        <v>0</v>
      </c>
      <c r="AT38" s="46">
        <v>1</v>
      </c>
      <c r="AU38" s="47">
        <f>AT38-AV38</f>
        <v>-2</v>
      </c>
      <c r="AV38" s="47">
        <v>3</v>
      </c>
      <c r="AW38" s="50" t="str">
        <f>IF((LEN(BB38)=0),"0",IF(AND(AT38=BB38,AV38=BD38),"5",IF(AND(AU38=BC38,AU38=0),"2",IF(AND(AU38=BC38,OR(AU38&gt;0,AU38&lt;0)),"3",IF(AND(AU38&gt;0,BC38&gt;0),"2",IF(AND(AU38&lt;0,BC38&lt;0),"2","0"))))))</f>
        <v>0</v>
      </c>
      <c r="AX38" s="6"/>
      <c r="AY38" s="7"/>
      <c r="AZ38" s="7"/>
      <c r="BA38" s="7"/>
      <c r="BB38" s="37"/>
      <c r="BC38" s="37">
        <f>BB38-BD38</f>
        <v>0</v>
      </c>
      <c r="BD38" s="37"/>
    </row>
    <row r="39" spans="2:56" ht="15">
      <c r="B39" s="165">
        <f>E29+E30+E31+E32+E33+E34+E35+E36+E37+E38</f>
        <v>0</v>
      </c>
      <c r="C39" s="166"/>
      <c r="D39" s="166"/>
      <c r="E39" s="167"/>
      <c r="F39" s="168">
        <f>I29+I30+I31+I32+I33+I34+I35+I36+I37+I38</f>
        <v>2</v>
      </c>
      <c r="G39" s="169"/>
      <c r="H39" s="169"/>
      <c r="I39" s="170"/>
      <c r="J39" s="165">
        <f>M29+M30+M31+M32+M33+M34+M35+M36+M37+M38</f>
        <v>5</v>
      </c>
      <c r="K39" s="166"/>
      <c r="L39" s="166"/>
      <c r="M39" s="167"/>
      <c r="N39" s="168">
        <f>Q29+Q30+Q31+Q32+Q33+Q34+Q35+Q36+Q37+Q38</f>
        <v>6</v>
      </c>
      <c r="O39" s="169"/>
      <c r="P39" s="169"/>
      <c r="Q39" s="171"/>
      <c r="R39" s="165">
        <f>U29+U30+U31+U32+U33+U34+U35+U36+U37+U38</f>
        <v>7</v>
      </c>
      <c r="S39" s="166"/>
      <c r="T39" s="166"/>
      <c r="U39" s="167"/>
      <c r="V39" s="168">
        <f>Y29+Y30+Y31+Y32+Y33+Y34+Y35+Y36+Y37+Y38</f>
        <v>8</v>
      </c>
      <c r="W39" s="169"/>
      <c r="X39" s="169"/>
      <c r="Y39" s="171"/>
      <c r="Z39" s="165">
        <f>AC29+AC30+AC31+AC32+AC33+AC34+AC35+AC36+AC37+AC38</f>
        <v>5</v>
      </c>
      <c r="AA39" s="166"/>
      <c r="AB39" s="166"/>
      <c r="AC39" s="167"/>
      <c r="AD39" s="168">
        <f>AG29+AG30+AG31+AG32+AG33+AG34+AG35+AG36+AG37+AG38</f>
        <v>0</v>
      </c>
      <c r="AE39" s="169"/>
      <c r="AF39" s="169"/>
      <c r="AG39" s="171"/>
      <c r="AH39" s="165">
        <f>AK29+AK30+AK31+AK32+AK33+AK34+AK35+AK36+AK37+AK38</f>
        <v>5</v>
      </c>
      <c r="AI39" s="166"/>
      <c r="AJ39" s="166"/>
      <c r="AK39" s="167"/>
      <c r="AL39" s="168">
        <f>AO29+AO30+AO31+AO32+AO33+AO34+AO35+AO36+AO37+AO38</f>
        <v>0</v>
      </c>
      <c r="AM39" s="169"/>
      <c r="AN39" s="169"/>
      <c r="AO39" s="171"/>
      <c r="AP39" s="165" t="e">
        <f>AS29+AS30+AS31+AS32+AS33+AS34+AS35+AS36+AS37+AS38</f>
        <v>#VALUE!</v>
      </c>
      <c r="AQ39" s="166"/>
      <c r="AR39" s="166"/>
      <c r="AS39" s="167"/>
      <c r="AT39" s="168">
        <f>AW29+AW30+AW31+AW32+AW33+AW34+AW35+AW36+AW37+AW38</f>
        <v>8</v>
      </c>
      <c r="AU39" s="169"/>
      <c r="AV39" s="169"/>
      <c r="AW39" s="171"/>
      <c r="AX39" s="7"/>
      <c r="AY39" s="7"/>
      <c r="AZ39" s="7"/>
      <c r="BA39" s="7"/>
      <c r="BB39" s="35"/>
      <c r="BC39" s="35"/>
      <c r="BD39" s="35"/>
    </row>
    <row r="40" spans="2:56" ht="13.5" thickBot="1">
      <c r="B40" s="172" t="str">
        <f>IF(B39&gt;F39,"1",IF(B39=F39,"0", IF(B39&lt;F39,"0")))</f>
        <v>0</v>
      </c>
      <c r="C40" s="173"/>
      <c r="D40" s="173"/>
      <c r="E40" s="174"/>
      <c r="F40" s="175" t="str">
        <f>IF(F39&gt;B39,"1",IF(F39=B39,"0", IF(F39&lt;B39,"0")))</f>
        <v>1</v>
      </c>
      <c r="G40" s="176"/>
      <c r="H40" s="176"/>
      <c r="I40" s="177"/>
      <c r="J40" s="172" t="str">
        <f>IF(J39&gt;N39,"1",IF(J39=N39,"0", IF(J39&lt;N39,"0")))</f>
        <v>0</v>
      </c>
      <c r="K40" s="173"/>
      <c r="L40" s="173"/>
      <c r="M40" s="174"/>
      <c r="N40" s="175" t="str">
        <f>IF(N39&gt;J39,"1",IF(N39=J39,"0", IF(N39&lt;J39,"0")))</f>
        <v>1</v>
      </c>
      <c r="O40" s="176"/>
      <c r="P40" s="176"/>
      <c r="Q40" s="177"/>
      <c r="R40" s="172" t="str">
        <f>IF(R39&gt;V39,"1",IF(R39=V39,"0", IF(R39&lt;V39,"0")))</f>
        <v>0</v>
      </c>
      <c r="S40" s="173"/>
      <c r="T40" s="173"/>
      <c r="U40" s="174"/>
      <c r="V40" s="175" t="str">
        <f>IF(V39&gt;R39,"1",IF(V39=R39,"0", IF(V39&lt;R39,"0")))</f>
        <v>1</v>
      </c>
      <c r="W40" s="176"/>
      <c r="X40" s="176"/>
      <c r="Y40" s="177"/>
      <c r="Z40" s="172" t="str">
        <f>IF(Z39&gt;AD39,"1",IF(Z39=AD39,"0", IF(Z39&lt;AD39,"0")))</f>
        <v>1</v>
      </c>
      <c r="AA40" s="173"/>
      <c r="AB40" s="173"/>
      <c r="AC40" s="174"/>
      <c r="AD40" s="175" t="str">
        <f>IF(AD39&gt;Z39,"1",IF(AD39=Z39,"0", IF(AD39&lt;Z39,"0")))</f>
        <v>0</v>
      </c>
      <c r="AE40" s="176"/>
      <c r="AF40" s="176"/>
      <c r="AG40" s="177"/>
      <c r="AH40" s="172" t="str">
        <f>IF(AH39&gt;AL39,"1",IF(AH39=AL39,"0", IF(AH39&lt;AL39,"0")))</f>
        <v>1</v>
      </c>
      <c r="AI40" s="173"/>
      <c r="AJ40" s="173"/>
      <c r="AK40" s="174"/>
      <c r="AL40" s="175" t="str">
        <f>IF(AL39&gt;AH39,"1",IF(AL39=AH39,"0", IF(AL39&lt;AH39,"0")))</f>
        <v>0</v>
      </c>
      <c r="AM40" s="176"/>
      <c r="AN40" s="176"/>
      <c r="AO40" s="177"/>
      <c r="AP40" s="172" t="e">
        <f>IF(AP39&gt;AT39,"1",IF(AP39=AT39,"0", IF(AP39&lt;AT39,"0")))</f>
        <v>#VALUE!</v>
      </c>
      <c r="AQ40" s="173"/>
      <c r="AR40" s="173"/>
      <c r="AS40" s="174"/>
      <c r="AT40" s="175" t="e">
        <f>IF(AT39&gt;AP39,"1",IF(AT39=AP39,"0", IF(AT39&lt;AP39,"0")))</f>
        <v>#VALUE!</v>
      </c>
      <c r="AU40" s="176"/>
      <c r="AV40" s="176"/>
      <c r="AW40" s="177"/>
      <c r="AX40" s="7"/>
      <c r="AY40" s="7"/>
      <c r="AZ40" s="7"/>
      <c r="BA40" s="7"/>
      <c r="BB40" s="35"/>
      <c r="BC40" s="35"/>
      <c r="BD40" s="35"/>
    </row>
    <row r="41" spans="2:56" ht="8.25" customHeight="1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35"/>
      <c r="BC41" s="35"/>
      <c r="BD41" s="35"/>
    </row>
    <row r="42" spans="2:56" hidden="1">
      <c r="B42" s="143" t="s">
        <v>0</v>
      </c>
      <c r="C42" s="143"/>
      <c r="D42" s="143"/>
      <c r="E42" s="143"/>
      <c r="F42" s="143"/>
      <c r="G42" s="143"/>
      <c r="H42" s="143"/>
      <c r="I42" s="143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6"/>
      <c r="AY42" s="7"/>
      <c r="AZ42" s="7"/>
      <c r="BA42" s="7"/>
      <c r="BB42" s="35"/>
      <c r="BC42" s="35"/>
      <c r="BD42" s="35"/>
    </row>
    <row r="43" spans="2:56" hidden="1">
      <c r="B43" s="144"/>
      <c r="C43" s="144"/>
      <c r="D43" s="144"/>
      <c r="E43" s="144"/>
      <c r="F43" s="144"/>
      <c r="G43" s="144"/>
      <c r="H43" s="144"/>
      <c r="I43" s="144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35"/>
      <c r="BC43" s="35"/>
      <c r="BD43" s="35"/>
    </row>
    <row r="44" spans="2:56" hidden="1">
      <c r="B44" s="181" t="str">
        <f>Лист1!A41</f>
        <v>Спартакфорум</v>
      </c>
      <c r="C44" s="181"/>
      <c r="D44" s="181"/>
      <c r="E44" s="181"/>
      <c r="F44" s="181"/>
      <c r="G44" s="56"/>
      <c r="H44" s="182">
        <f>B60+J60+R60+Z60+AH60+AP60</f>
        <v>0</v>
      </c>
      <c r="I44" s="183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7"/>
      <c r="AY44" s="7"/>
      <c r="AZ44" s="7"/>
      <c r="BA44" s="7"/>
      <c r="BB44" s="35"/>
      <c r="BC44" s="35"/>
      <c r="BD44" s="35"/>
    </row>
    <row r="45" spans="2:56" hidden="1">
      <c r="B45" s="178" t="str">
        <f>Лист1!A48</f>
        <v>ЗенитЗоне</v>
      </c>
      <c r="C45" s="178"/>
      <c r="D45" s="178"/>
      <c r="E45" s="178"/>
      <c r="F45" s="178"/>
      <c r="G45" s="67"/>
      <c r="H45" s="179">
        <f>F60+N60+V60+AD60+AL60+AT60</f>
        <v>0</v>
      </c>
      <c r="I45" s="180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7"/>
      <c r="AY45" s="7"/>
      <c r="AZ45" s="7"/>
      <c r="BA45" s="7"/>
      <c r="BB45" s="35"/>
      <c r="BC45" s="35"/>
      <c r="BD45" s="35"/>
    </row>
    <row r="46" spans="2:56" ht="2.25" hidden="1" customHeight="1" thickBot="1">
      <c r="B46" s="7"/>
      <c r="C46" s="7"/>
      <c r="D46" s="7"/>
      <c r="E46" s="7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7"/>
      <c r="AY46" s="7"/>
      <c r="AZ46" s="7"/>
      <c r="BA46" s="7"/>
      <c r="BB46" s="35"/>
      <c r="BC46" s="35"/>
      <c r="BD46" s="35"/>
    </row>
    <row r="47" spans="2:56" hidden="1">
      <c r="B47" s="184" t="str">
        <f>Лист1!A42</f>
        <v>Игрок 13</v>
      </c>
      <c r="C47" s="185"/>
      <c r="D47" s="185"/>
      <c r="E47" s="186"/>
      <c r="F47" s="187" t="str">
        <f>Лист1!A49</f>
        <v>Игрок 13</v>
      </c>
      <c r="G47" s="188"/>
      <c r="H47" s="188"/>
      <c r="I47" s="189"/>
      <c r="J47" s="184" t="str">
        <f>Лист1!A43</f>
        <v>Игрок 14</v>
      </c>
      <c r="K47" s="185"/>
      <c r="L47" s="185"/>
      <c r="M47" s="186"/>
      <c r="N47" s="187" t="str">
        <f>Лист1!A50</f>
        <v>Игрок 14</v>
      </c>
      <c r="O47" s="188"/>
      <c r="P47" s="188"/>
      <c r="Q47" s="189"/>
      <c r="R47" s="184" t="str">
        <f>Лист1!A44</f>
        <v>Игрок 15</v>
      </c>
      <c r="S47" s="185"/>
      <c r="T47" s="185"/>
      <c r="U47" s="186"/>
      <c r="V47" s="187" t="str">
        <f>Лист1!A51</f>
        <v>Игрок 15</v>
      </c>
      <c r="W47" s="188"/>
      <c r="X47" s="188"/>
      <c r="Y47" s="189"/>
      <c r="Z47" s="184" t="str">
        <f>Лист1!A45</f>
        <v>Игрок 16</v>
      </c>
      <c r="AA47" s="185"/>
      <c r="AB47" s="185"/>
      <c r="AC47" s="186"/>
      <c r="AD47" s="187" t="str">
        <f>Лист1!A52</f>
        <v>Игрок 16</v>
      </c>
      <c r="AE47" s="188"/>
      <c r="AF47" s="188"/>
      <c r="AG47" s="189"/>
      <c r="AH47" s="184" t="str">
        <f>Лист1!A46</f>
        <v>Игрок 17</v>
      </c>
      <c r="AI47" s="185"/>
      <c r="AJ47" s="185"/>
      <c r="AK47" s="186"/>
      <c r="AL47" s="187" t="str">
        <f>Лист1!A53</f>
        <v>Игрок 17</v>
      </c>
      <c r="AM47" s="188"/>
      <c r="AN47" s="188"/>
      <c r="AO47" s="189"/>
      <c r="AP47" s="184" t="str">
        <f>Лист1!A47</f>
        <v>Игрок 18</v>
      </c>
      <c r="AQ47" s="185"/>
      <c r="AR47" s="185"/>
      <c r="AS47" s="186"/>
      <c r="AT47" s="187" t="str">
        <f>Лист1!A54</f>
        <v>Игрок 18</v>
      </c>
      <c r="AU47" s="188"/>
      <c r="AV47" s="188"/>
      <c r="AW47" s="189"/>
      <c r="AX47" s="7"/>
      <c r="AY47" s="7"/>
      <c r="AZ47" s="7"/>
      <c r="BA47" s="7"/>
      <c r="BB47" s="196" t="s">
        <v>1</v>
      </c>
      <c r="BC47" s="196"/>
      <c r="BD47" s="196"/>
    </row>
    <row r="48" spans="2:56" hidden="1">
      <c r="B48" s="193" t="s">
        <v>2</v>
      </c>
      <c r="C48" s="194"/>
      <c r="D48" s="195"/>
      <c r="E48" s="52" t="s">
        <v>3</v>
      </c>
      <c r="F48" s="190" t="s">
        <v>2</v>
      </c>
      <c r="G48" s="191"/>
      <c r="H48" s="192"/>
      <c r="I48" s="62" t="s">
        <v>3</v>
      </c>
      <c r="J48" s="193" t="s">
        <v>2</v>
      </c>
      <c r="K48" s="194"/>
      <c r="L48" s="195"/>
      <c r="M48" s="52" t="s">
        <v>3</v>
      </c>
      <c r="N48" s="190" t="s">
        <v>2</v>
      </c>
      <c r="O48" s="191"/>
      <c r="P48" s="192"/>
      <c r="Q48" s="68" t="s">
        <v>3</v>
      </c>
      <c r="R48" s="193" t="s">
        <v>2</v>
      </c>
      <c r="S48" s="194"/>
      <c r="T48" s="195"/>
      <c r="U48" s="52" t="s">
        <v>3</v>
      </c>
      <c r="V48" s="190" t="s">
        <v>2</v>
      </c>
      <c r="W48" s="191"/>
      <c r="X48" s="192"/>
      <c r="Y48" s="68" t="s">
        <v>3</v>
      </c>
      <c r="Z48" s="193" t="s">
        <v>2</v>
      </c>
      <c r="AA48" s="194"/>
      <c r="AB48" s="195"/>
      <c r="AC48" s="52" t="s">
        <v>3</v>
      </c>
      <c r="AD48" s="190" t="s">
        <v>2</v>
      </c>
      <c r="AE48" s="191"/>
      <c r="AF48" s="192"/>
      <c r="AG48" s="68" t="s">
        <v>3</v>
      </c>
      <c r="AH48" s="193" t="s">
        <v>2</v>
      </c>
      <c r="AI48" s="194"/>
      <c r="AJ48" s="195"/>
      <c r="AK48" s="52" t="s">
        <v>3</v>
      </c>
      <c r="AL48" s="190" t="s">
        <v>2</v>
      </c>
      <c r="AM48" s="191"/>
      <c r="AN48" s="192"/>
      <c r="AO48" s="68" t="s">
        <v>3</v>
      </c>
      <c r="AP48" s="193" t="s">
        <v>2</v>
      </c>
      <c r="AQ48" s="194"/>
      <c r="AR48" s="195"/>
      <c r="AS48" s="52" t="s">
        <v>3</v>
      </c>
      <c r="AT48" s="190" t="s">
        <v>2</v>
      </c>
      <c r="AU48" s="191"/>
      <c r="AV48" s="192"/>
      <c r="AW48" s="68" t="s">
        <v>3</v>
      </c>
      <c r="AX48" s="7"/>
      <c r="AY48" s="7"/>
      <c r="AZ48" s="7"/>
      <c r="BA48" s="7"/>
      <c r="BB48" s="196"/>
      <c r="BC48" s="196"/>
      <c r="BD48" s="196"/>
    </row>
    <row r="49" spans="2:56" hidden="1">
      <c r="B49" s="53" t="str">
        <f>MID(Лист1!$B$42,1,1)</f>
        <v>1</v>
      </c>
      <c r="C49" s="54">
        <f>B49-D49</f>
        <v>1</v>
      </c>
      <c r="D49" s="54" t="str">
        <f>MID(Лист1!$B$42,2,1)</f>
        <v>0</v>
      </c>
      <c r="E49" s="55" t="str">
        <f>IF((LEN($BB9)=0),"0",IF(AND(B49=$BB9,D49=$BD9),"5",IF(AND(C49=$BB9-$BD9,C49=0),"3",IF(AND(C49=$BB9-$BD9,OR(C49&gt;0,C49&lt;0)),"3",IF(AND(C49&gt;0,$BB9-$BD9&gt;0),"2",IF(AND(C49&lt;0,$BB9-$BD9&lt;0),"2","0"))))))</f>
        <v>0</v>
      </c>
      <c r="F49" s="63" t="str">
        <f>MID(Лист1!$B$49,1,1)</f>
        <v>1</v>
      </c>
      <c r="G49" s="64">
        <f t="shared" ref="G49:G56" si="52">F49-H49</f>
        <v>1</v>
      </c>
      <c r="H49" s="64" t="str">
        <f>MID(Лист1!$B$49,2,1)</f>
        <v>0</v>
      </c>
      <c r="I49" s="65" t="str">
        <f>IF((LEN($BB9)=0),"0",IF(AND(F49=$BB9,H49=$BD9),"5",IF(AND(G49=$BB9-$BD9,G49=0),"3",IF(AND(G49=$BB9-$BD9,OR(G49&gt;0,G49&lt;0)),"3",IF(AND(G49&gt;0,$BB9-$BD9&gt;0),"2",IF(AND(G49&lt;0,$BB9-$BD9&lt;0),"2","0"))))))</f>
        <v>0</v>
      </c>
      <c r="J49" s="53" t="str">
        <f>MID(Лист1!$B$43,1,1)</f>
        <v>1</v>
      </c>
      <c r="K49" s="54">
        <f>J49-L49</f>
        <v>1</v>
      </c>
      <c r="L49" s="54" t="str">
        <f>MID(Лист1!$B$43,2,1)</f>
        <v>0</v>
      </c>
      <c r="M49" s="91" t="str">
        <f>IF((LEN($BB9)=0),"0",IF(AND(J49=$BB9,L49=$BD9),"5",IF(AND(K49=$BB9-$BD9,K49=0),"3",IF(AND(K49=$BB9-$BD9,OR(K49&gt;0,K49&lt;0)),"3",IF(AND(K49&gt;0,$BB9-$BD9&gt;0),"2",IF(AND(K49&lt;0,$BB9-$BD9&lt;0),"2","0"))))))</f>
        <v>0</v>
      </c>
      <c r="N49" s="63" t="str">
        <f>MID(Лист1!$B$50,1,1)</f>
        <v>1</v>
      </c>
      <c r="O49" s="64">
        <f t="shared" ref="O49:O56" si="53">N49-P49</f>
        <v>1</v>
      </c>
      <c r="P49" s="64" t="str">
        <f>MID(Лист1!$B$50,2,1)</f>
        <v>0</v>
      </c>
      <c r="Q49" s="65" t="str">
        <f>IF((LEN($BB9)=0),"0",IF(AND(N49=$BB9,P49=$BD9),"5",IF(AND(O49=$BB9-$BD9,O49=0),"3",IF(AND(O49=$BB9-$BD9,OR(O49&gt;0,O49&lt;0)),"3",IF(AND(O49&gt;0,$BB9-$BD9&gt;0),"2",IF(AND(O49&lt;0,$BB9-$BD9&lt;0),"2","0"))))))</f>
        <v>0</v>
      </c>
      <c r="R49" s="53" t="str">
        <f>MID(Лист1!$B$44,1,1)</f>
        <v>1</v>
      </c>
      <c r="S49" s="54">
        <f t="shared" ref="S49:S56" si="54">R49-T49</f>
        <v>1</v>
      </c>
      <c r="T49" s="54" t="str">
        <f>MID(Лист1!$B$44,2,1)</f>
        <v>0</v>
      </c>
      <c r="U49" s="55" t="str">
        <f>IF((LEN($BB9)=0),"0",IF(AND(R49=$BB9,T49=$BD9),"5",IF(AND(S49=$BB9-$BD9,S49=0),"3",IF(AND(S49=$BB9-$BD9,OR(S49&gt;0,S49&lt;0)),"3",IF(AND(S49&gt;0,$BB9-$BD9&gt;0),"2",IF(AND(S49&lt;0,$BB9-$BD9&lt;0),"2","0"))))))</f>
        <v>0</v>
      </c>
      <c r="V49" s="63" t="str">
        <f>MID(Лист1!$B$51,1,1)</f>
        <v>1</v>
      </c>
      <c r="W49" s="64">
        <f t="shared" ref="W49:W56" si="55">V49-X49</f>
        <v>1</v>
      </c>
      <c r="X49" s="64" t="str">
        <f>MID(Лист1!$B$51,2,1)</f>
        <v>0</v>
      </c>
      <c r="Y49" s="65" t="str">
        <f>IF((LEN($BB9)=0),"0",IF(AND(V49=$BB9,X49=$BD9),"5",IF(AND(W49=$BB9-$BD9,W49=0),"3",IF(AND(W49=$BB9-$BD9,OR(W49&gt;0,W49&lt;0)),"3",IF(AND(W49&gt;0,$BB9-$BD9&gt;0),"2",IF(AND(W49&lt;0,$BB9-$BD9&lt;0),"2","0"))))))</f>
        <v>0</v>
      </c>
      <c r="Z49" s="53" t="str">
        <f>MID(Лист1!$B$45,1,1)</f>
        <v>1</v>
      </c>
      <c r="AA49" s="54">
        <f t="shared" ref="AA49:AA56" si="56">Z49-AB49</f>
        <v>1</v>
      </c>
      <c r="AB49" s="54" t="str">
        <f>MID(Лист1!$B$45,2,1)</f>
        <v>0</v>
      </c>
      <c r="AC49" s="55" t="str">
        <f>IF((LEN($BB9)=0),"0",IF(AND(Z49=$BB9,AB49=$BD9),"5",IF(AND(AA49=$BB9-$BD9,AA49=0),"3",IF(AND(AA49=$BB9-$BD9,OR(AA49&gt;0,AA49&lt;0)),"3",IF(AND(AA49&gt;0,$BB9-$BD9&gt;0),"2",IF(AND(AA49&lt;0,$BB9-$BD9&lt;0),"2","0"))))))</f>
        <v>0</v>
      </c>
      <c r="AD49" s="63" t="str">
        <f>MID(Лист1!$B$52,1,1)</f>
        <v>1</v>
      </c>
      <c r="AE49" s="64">
        <f t="shared" ref="AE49:AE56" si="57">AD49-AF49</f>
        <v>1</v>
      </c>
      <c r="AF49" s="64" t="str">
        <f>MID(Лист1!$B$52,2,1)</f>
        <v>0</v>
      </c>
      <c r="AG49" s="65" t="str">
        <f>IF((LEN($BB9)=0),"0",IF(AND(AD49=$BB9,AF49=$BD9),"5",IF(AND(AE49=$BB9-$BD9,AE49=0),"3",IF(AND(AE49=$BB9-$BD9,OR(AE49&gt;0,AE49&lt;0)),"3",IF(AND(AE49&gt;0,$BB9-$BD9&gt;0),"2",IF(AND(AE49&lt;0,$BB9-$BD9&lt;0),"2","0"))))))</f>
        <v>0</v>
      </c>
      <c r="AH49" s="53" t="str">
        <f>MID(Лист1!$B$46,1,1)</f>
        <v>1</v>
      </c>
      <c r="AI49" s="54">
        <f t="shared" ref="AI49:AI56" si="58">AH49-AJ49</f>
        <v>1</v>
      </c>
      <c r="AJ49" s="54" t="str">
        <f>MID(Лист1!$B$46,2,1)</f>
        <v>0</v>
      </c>
      <c r="AK49" s="55" t="str">
        <f>IF((LEN($BB9)=0),"0",IF(AND(AH49=$BB9,AJ49=$BD9),"5",IF(AND(AI49=$BB9-$BD9,AI49=0),"3",IF(AND(AI49=$BB9-$BD9,OR(AI49&gt;0,AI49&lt;0)),"3",IF(AND(AI49&gt;0,$BB9-$BD9&gt;0),"2",IF(AND(AI49&lt;0,$BB9-$BD9&lt;0),"2","0"))))))</f>
        <v>0</v>
      </c>
      <c r="AL49" s="63" t="str">
        <f>MID(Лист1!$B$53,1,1)</f>
        <v>1</v>
      </c>
      <c r="AM49" s="64">
        <f t="shared" ref="AM49:AM56" si="59">AL49-AN49</f>
        <v>1</v>
      </c>
      <c r="AN49" s="64" t="str">
        <f>MID(Лист1!$B$53,2,1)</f>
        <v>0</v>
      </c>
      <c r="AO49" s="65" t="str">
        <f>IF((LEN($BB9)=0),"0",IF(AND(AL49=$BB9,AN49=$BD9),"5",IF(AND(AM49=$BB9-$BD9,AM49=0),"3",IF(AND(AM49=$BB9-$BD9,OR(AM49&gt;0,AM49&lt;0)),"3",IF(AND(AM49&gt;0,$BB9-$BD9&gt;0),"2",IF(AND(AM49&lt;0,$BB9-$BD9&lt;0),"2","0"))))))</f>
        <v>0</v>
      </c>
      <c r="AP49" s="53" t="str">
        <f>MID(Лист1!$B$47,1,1)</f>
        <v>1</v>
      </c>
      <c r="AQ49" s="54">
        <f t="shared" ref="AQ49:AQ56" si="60">AP49-AR49</f>
        <v>1</v>
      </c>
      <c r="AR49" s="54" t="str">
        <f>MID(Лист1!$B$47,2,1)</f>
        <v>0</v>
      </c>
      <c r="AS49" s="55" t="str">
        <f>IF((LEN($BB9)=0),"0",IF(AND(AP49=$BB9,AR49=$BD9),"5",IF(AND(AQ49=$BB9-$BD9,AQ49=0),"3",IF(AND(AQ49=$BB9-$BD9,OR(AQ49&gt;0,AQ49&lt;0)),"3",IF(AND(AQ49&gt;0,$BB9-$BD9&gt;0),"2",IF(AND(AQ49&lt;0,$BB9-$BD9&lt;0),"2","0"))))))</f>
        <v>0</v>
      </c>
      <c r="AT49" s="63" t="str">
        <f>MID(Лист1!$B$54,1,1)</f>
        <v>1</v>
      </c>
      <c r="AU49" s="64">
        <f t="shared" ref="AU49:AU56" si="61">AT49-AV49</f>
        <v>1</v>
      </c>
      <c r="AV49" s="64" t="str">
        <f>MID(Лист1!$B$54,2,1)</f>
        <v>0</v>
      </c>
      <c r="AW49" s="65" t="str">
        <f>IF((LEN($BB9)=0),"0",IF(AND(AT49=$BB9,AV49=$BD9),"5",IF(AND(AU49=$BB9-$BD9,AU49=0),"3",IF(AND(AU49=$BB9-$BD9,OR(AU49&gt;0,AU49&lt;0)),"3",IF(AND(AU49&gt;0,$BB9-$BD9&gt;0),"2",IF(AND(AU49&lt;0,$BB9-$BD9&lt;0),"2","0"))))))</f>
        <v>0</v>
      </c>
      <c r="AX49" s="32" t="str">
        <f>AX29</f>
        <v>Дармштадт - Штутгарт</v>
      </c>
      <c r="AY49" s="7"/>
      <c r="AZ49" s="7"/>
      <c r="BA49" s="7"/>
      <c r="BB49" s="38" t="str">
        <f>IF((LEN(BB9)=0)," ",BB9)</f>
        <v>2</v>
      </c>
      <c r="BC49" s="33">
        <f t="shared" ref="BC49:BC56" si="62">BB49-BD49</f>
        <v>0</v>
      </c>
      <c r="BD49" s="38" t="str">
        <f>IF((LEN(BD9)=0)," ",BD9)</f>
        <v>2</v>
      </c>
    </row>
    <row r="50" spans="2:56" hidden="1">
      <c r="B50" s="53" t="str">
        <f>MID(Лист1!$B$42,3,1)</f>
        <v>2</v>
      </c>
      <c r="C50" s="54">
        <f t="shared" ref="C50:C55" si="63">B50-D50</f>
        <v>1</v>
      </c>
      <c r="D50" s="54" t="str">
        <f>MID(Лист1!$B$42,4,1)</f>
        <v>1</v>
      </c>
      <c r="E50" s="55" t="str">
        <f t="shared" ref="E50:E56" si="64">IF((LEN($BB10)=0),"0",IF(AND(B50=$BB10,D50=$BD10),"5",IF(AND(C50=$BB10-$BD10,C50=0),"3",IF(AND(C50=$BB10-$BD10,OR(C50&gt;0,C50&lt;0)),"3",IF(AND(C50&gt;0,$BB10-$BD10&gt;0),"2",IF(AND(C50&lt;0,$BB10-$BD10&lt;0),"2","0"))))))</f>
        <v>0</v>
      </c>
      <c r="F50" s="63" t="str">
        <f>MID(Лист1!$B$49,3,1)</f>
        <v>2</v>
      </c>
      <c r="G50" s="64">
        <f t="shared" si="52"/>
        <v>1</v>
      </c>
      <c r="H50" s="64" t="str">
        <f>MID(Лист1!$B$49,4,1)</f>
        <v>1</v>
      </c>
      <c r="I50" s="65" t="str">
        <f t="shared" ref="I50:I56" si="65">IF((LEN($BB10)=0),"0",IF(AND(F50=$BB10,H50=$BD10),"5",IF(AND(G50=$BB10-$BD10,G50=0),"3",IF(AND(G50=$BB10-$BD10,OR(G50&gt;0,G50&lt;0)),"3",IF(AND(G50&gt;0,$BB10-$BD10&gt;0),"2",IF(AND(G50&lt;0,$BB10-$BD10&lt;0),"2","0"))))))</f>
        <v>0</v>
      </c>
      <c r="J50" s="53" t="str">
        <f>MID(Лист1!$B$43,3,1)</f>
        <v>2</v>
      </c>
      <c r="K50" s="54">
        <f t="shared" ref="K50:K55" si="66">J50-L50</f>
        <v>1</v>
      </c>
      <c r="L50" s="54" t="str">
        <f>MID(Лист1!$B$43,4,1)</f>
        <v>1</v>
      </c>
      <c r="M50" s="91" t="str">
        <f t="shared" ref="M50:M56" si="67">IF((LEN($BB10)=0),"0",IF(AND(J50=$BB10,L50=$BD10),"5",IF(AND(K50=$BB10-$BD10,K50=0),"3",IF(AND(K50=$BB10-$BD10,OR(K50&gt;0,K50&lt;0)),"3",IF(AND(K50&gt;0,$BB10-$BD10&gt;0),"2",IF(AND(K50&lt;0,$BB10-$BD10&lt;0),"2","0"))))))</f>
        <v>0</v>
      </c>
      <c r="N50" s="63" t="str">
        <f>MID(Лист1!$B$50,3,1)</f>
        <v>2</v>
      </c>
      <c r="O50" s="64">
        <f t="shared" si="53"/>
        <v>1</v>
      </c>
      <c r="P50" s="64" t="str">
        <f>MID(Лист1!$B$50,4,1)</f>
        <v>1</v>
      </c>
      <c r="Q50" s="65" t="str">
        <f t="shared" ref="Q50:Q56" si="68">IF((LEN($BB10)=0),"0",IF(AND(N50=$BB10,P50=$BD10),"5",IF(AND(O50=$BB10-$BD10,O50=0),"3",IF(AND(O50=$BB10-$BD10,OR(O50&gt;0,O50&lt;0)),"3",IF(AND(O50&gt;0,$BB10-$BD10&gt;0),"2",IF(AND(O50&lt;0,$BB10-$BD10&lt;0),"2","0"))))))</f>
        <v>0</v>
      </c>
      <c r="R50" s="53" t="str">
        <f>MID(Лист1!$B$44,3,1)</f>
        <v>2</v>
      </c>
      <c r="S50" s="54">
        <f t="shared" si="54"/>
        <v>1</v>
      </c>
      <c r="T50" s="54" t="str">
        <f>MID(Лист1!$B$44,4,1)</f>
        <v>1</v>
      </c>
      <c r="U50" s="55" t="str">
        <f t="shared" ref="U50:U56" si="69">IF((LEN($BB10)=0),"0",IF(AND(R50=$BB10,T50=$BD10),"5",IF(AND(S50=$BB10-$BD10,S50=0),"3",IF(AND(S50=$BB10-$BD10,OR(S50&gt;0,S50&lt;0)),"3",IF(AND(S50&gt;0,$BB10-$BD10&gt;0),"2",IF(AND(S50&lt;0,$BB10-$BD10&lt;0),"2","0"))))))</f>
        <v>0</v>
      </c>
      <c r="V50" s="63" t="str">
        <f>MID(Лист1!$B$51,3,1)</f>
        <v>2</v>
      </c>
      <c r="W50" s="64">
        <f t="shared" si="55"/>
        <v>1</v>
      </c>
      <c r="X50" s="64" t="str">
        <f>MID(Лист1!$B$51,4,1)</f>
        <v>1</v>
      </c>
      <c r="Y50" s="65" t="str">
        <f t="shared" ref="Y50:Y56" si="70">IF((LEN($BB10)=0),"0",IF(AND(V50=$BB10,X50=$BD10),"5",IF(AND(W50=$BB10-$BD10,W50=0),"3",IF(AND(W50=$BB10-$BD10,OR(W50&gt;0,W50&lt;0)),"3",IF(AND(W50&gt;0,$BB10-$BD10&gt;0),"2",IF(AND(W50&lt;0,$BB10-$BD10&lt;0),"2","0"))))))</f>
        <v>0</v>
      </c>
      <c r="Z50" s="53" t="str">
        <f>MID(Лист1!$B$45,3,1)</f>
        <v>2</v>
      </c>
      <c r="AA50" s="54">
        <f t="shared" si="56"/>
        <v>1</v>
      </c>
      <c r="AB50" s="54" t="str">
        <f>MID(Лист1!$B$45,4,1)</f>
        <v>1</v>
      </c>
      <c r="AC50" s="55" t="str">
        <f t="shared" ref="AC50:AC56" si="71">IF((LEN($BB10)=0),"0",IF(AND(Z50=$BB10,AB50=$BD10),"5",IF(AND(AA50=$BB10-$BD10,AA50=0),"3",IF(AND(AA50=$BB10-$BD10,OR(AA50&gt;0,AA50&lt;0)),"3",IF(AND(AA50&gt;0,$BB10-$BD10&gt;0),"2",IF(AND(AA50&lt;0,$BB10-$BD10&lt;0),"2","0"))))))</f>
        <v>0</v>
      </c>
      <c r="AD50" s="63" t="str">
        <f>MID(Лист1!$B$52,3,1)</f>
        <v>2</v>
      </c>
      <c r="AE50" s="64">
        <f t="shared" si="57"/>
        <v>1</v>
      </c>
      <c r="AF50" s="64" t="str">
        <f>MID(Лист1!$B$52,4,1)</f>
        <v>1</v>
      </c>
      <c r="AG50" s="65" t="str">
        <f t="shared" ref="AG50:AG56" si="72">IF((LEN($BB10)=0),"0",IF(AND(AD50=$BB10,AF50=$BD10),"5",IF(AND(AE50=$BB10-$BD10,AE50=0),"3",IF(AND(AE50=$BB10-$BD10,OR(AE50&gt;0,AE50&lt;0)),"3",IF(AND(AE50&gt;0,$BB10-$BD10&gt;0),"2",IF(AND(AE50&lt;0,$BB10-$BD10&lt;0),"2","0"))))))</f>
        <v>0</v>
      </c>
      <c r="AH50" s="53" t="str">
        <f>MID(Лист1!$B$46,3,1)</f>
        <v>2</v>
      </c>
      <c r="AI50" s="54">
        <f t="shared" si="58"/>
        <v>1</v>
      </c>
      <c r="AJ50" s="54" t="str">
        <f>MID(Лист1!$B$46,4,1)</f>
        <v>1</v>
      </c>
      <c r="AK50" s="55" t="str">
        <f t="shared" ref="AK50:AK56" si="73">IF((LEN($BB10)=0),"0",IF(AND(AH50=$BB10,AJ50=$BD10),"5",IF(AND(AI50=$BB10-$BD10,AI50=0),"3",IF(AND(AI50=$BB10-$BD10,OR(AI50&gt;0,AI50&lt;0)),"3",IF(AND(AI50&gt;0,$BB10-$BD10&gt;0),"2",IF(AND(AI50&lt;0,$BB10-$BD10&lt;0),"2","0"))))))</f>
        <v>0</v>
      </c>
      <c r="AL50" s="63" t="str">
        <f>MID(Лист1!$B$53,3,1)</f>
        <v>2</v>
      </c>
      <c r="AM50" s="64">
        <f t="shared" si="59"/>
        <v>1</v>
      </c>
      <c r="AN50" s="64" t="str">
        <f>MID(Лист1!$B$53,4,1)</f>
        <v>1</v>
      </c>
      <c r="AO50" s="65" t="str">
        <f t="shared" ref="AO50:AO56" si="74">IF((LEN($BB10)=0),"0",IF(AND(AL50=$BB10,AN50=$BD10),"5",IF(AND(AM50=$BB10-$BD10,AM50=0),"3",IF(AND(AM50=$BB10-$BD10,OR(AM50&gt;0,AM50&lt;0)),"3",IF(AND(AM50&gt;0,$BB10-$BD10&gt;0),"2",IF(AND(AM50&lt;0,$BB10-$BD10&lt;0),"2","0"))))))</f>
        <v>0</v>
      </c>
      <c r="AP50" s="53" t="str">
        <f>MID(Лист1!$B$47,3,1)</f>
        <v>2</v>
      </c>
      <c r="AQ50" s="54">
        <f t="shared" si="60"/>
        <v>1</v>
      </c>
      <c r="AR50" s="54" t="str">
        <f>MID(Лист1!$B$47,4,1)</f>
        <v>1</v>
      </c>
      <c r="AS50" s="55" t="str">
        <f t="shared" ref="AS50:AS56" si="75">IF((LEN($BB10)=0),"0",IF(AND(AP50=$BB10,AR50=$BD10),"5",IF(AND(AQ50=$BB10-$BD10,AQ50=0),"3",IF(AND(AQ50=$BB10-$BD10,OR(AQ50&gt;0,AQ50&lt;0)),"3",IF(AND(AQ50&gt;0,$BB10-$BD10&gt;0),"2",IF(AND(AQ50&lt;0,$BB10-$BD10&lt;0),"2","0"))))))</f>
        <v>0</v>
      </c>
      <c r="AT50" s="63" t="str">
        <f>MID(Лист1!$B$54,3,1)</f>
        <v>2</v>
      </c>
      <c r="AU50" s="64">
        <f t="shared" si="61"/>
        <v>1</v>
      </c>
      <c r="AV50" s="64" t="str">
        <f>MID(Лист1!$B$54,4,1)</f>
        <v>1</v>
      </c>
      <c r="AW50" s="65" t="str">
        <f t="shared" ref="AW50:AW56" si="76">IF((LEN($BB10)=0),"0",IF(AND(AT50=$BB10,AV50=$BD10),"5",IF(AND(AU50=$BB10-$BD10,AU50=0),"3",IF(AND(AU50=$BB10-$BD10,OR(AU50&gt;0,AU50&lt;0)),"3",IF(AND(AU50&gt;0,$BB10-$BD10&gt;0),"2",IF(AND(AU50&lt;0,$BB10-$BD10&lt;0),"2","0"))))))</f>
        <v>0</v>
      </c>
      <c r="AX50" s="32" t="str">
        <f t="shared" ref="AX50:AX56" si="77">AX30</f>
        <v>Ливерпуль - Тоттенхэм</v>
      </c>
      <c r="AY50" s="7"/>
      <c r="AZ50" s="7"/>
      <c r="BA50" s="7"/>
      <c r="BB50" s="38" t="str">
        <f t="shared" ref="BB50:BB56" si="78">IF((LEN(BB10)=0)," ",BB10)</f>
        <v>1</v>
      </c>
      <c r="BC50" s="33">
        <f t="shared" si="62"/>
        <v>0</v>
      </c>
      <c r="BD50" s="38" t="str">
        <f t="shared" ref="BD50:BD56" si="79">IF((LEN(BD10)=0)," ",BD10)</f>
        <v>1</v>
      </c>
    </row>
    <row r="51" spans="2:56" hidden="1">
      <c r="B51" s="53" t="str">
        <f>MID(Лист1!$B$42,5,1)</f>
        <v>1</v>
      </c>
      <c r="C51" s="54">
        <f t="shared" si="63"/>
        <v>-2</v>
      </c>
      <c r="D51" s="54" t="str">
        <f>MID(Лист1!$B$42,6,1)</f>
        <v>3</v>
      </c>
      <c r="E51" s="55" t="str">
        <f t="shared" si="64"/>
        <v>0</v>
      </c>
      <c r="F51" s="63" t="str">
        <f>MID(Лист1!$B$49,5,1)</f>
        <v>1</v>
      </c>
      <c r="G51" s="64">
        <f t="shared" si="52"/>
        <v>-2</v>
      </c>
      <c r="H51" s="64" t="str">
        <f>MID(Лист1!$B$49,6,1)</f>
        <v>3</v>
      </c>
      <c r="I51" s="65" t="str">
        <f t="shared" si="65"/>
        <v>0</v>
      </c>
      <c r="J51" s="53" t="str">
        <f>MID(Лист1!$B$43,5,1)</f>
        <v>1</v>
      </c>
      <c r="K51" s="54">
        <f t="shared" si="66"/>
        <v>-2</v>
      </c>
      <c r="L51" s="54" t="str">
        <f>MID(Лист1!$B$43,6,1)</f>
        <v>3</v>
      </c>
      <c r="M51" s="91" t="str">
        <f t="shared" si="67"/>
        <v>0</v>
      </c>
      <c r="N51" s="63" t="str">
        <f>MID(Лист1!$B$50,5,1)</f>
        <v>1</v>
      </c>
      <c r="O51" s="64">
        <f t="shared" si="53"/>
        <v>-2</v>
      </c>
      <c r="P51" s="64" t="str">
        <f>MID(Лист1!$B$50,6,1)</f>
        <v>3</v>
      </c>
      <c r="Q51" s="65" t="str">
        <f t="shared" si="68"/>
        <v>0</v>
      </c>
      <c r="R51" s="53" t="str">
        <f>MID(Лист1!$B$44,5,1)</f>
        <v>1</v>
      </c>
      <c r="S51" s="54">
        <f t="shared" si="54"/>
        <v>-2</v>
      </c>
      <c r="T51" s="54" t="str">
        <f>MID(Лист1!$B$44,6,1)</f>
        <v>3</v>
      </c>
      <c r="U51" s="55" t="str">
        <f t="shared" si="69"/>
        <v>0</v>
      </c>
      <c r="V51" s="63" t="str">
        <f>MID(Лист1!$B$51,5,1)</f>
        <v>1</v>
      </c>
      <c r="W51" s="64">
        <f t="shared" si="55"/>
        <v>-2</v>
      </c>
      <c r="X51" s="64" t="str">
        <f>MID(Лист1!$B$51,6,1)</f>
        <v>3</v>
      </c>
      <c r="Y51" s="65" t="str">
        <f t="shared" si="70"/>
        <v>0</v>
      </c>
      <c r="Z51" s="53" t="str">
        <f>MID(Лист1!$B$45,5,1)</f>
        <v>1</v>
      </c>
      <c r="AA51" s="54">
        <f t="shared" si="56"/>
        <v>-2</v>
      </c>
      <c r="AB51" s="54" t="str">
        <f>MID(Лист1!$B$45,6,1)</f>
        <v>3</v>
      </c>
      <c r="AC51" s="55" t="str">
        <f t="shared" si="71"/>
        <v>0</v>
      </c>
      <c r="AD51" s="63" t="str">
        <f>MID(Лист1!$B$52,5,1)</f>
        <v>1</v>
      </c>
      <c r="AE51" s="64">
        <f t="shared" si="57"/>
        <v>-2</v>
      </c>
      <c r="AF51" s="64" t="str">
        <f>MID(Лист1!$B$52,6,1)</f>
        <v>3</v>
      </c>
      <c r="AG51" s="65" t="str">
        <f t="shared" si="72"/>
        <v>0</v>
      </c>
      <c r="AH51" s="53" t="str">
        <f>MID(Лист1!$B$46,5,1)</f>
        <v>1</v>
      </c>
      <c r="AI51" s="54">
        <f t="shared" si="58"/>
        <v>-2</v>
      </c>
      <c r="AJ51" s="54" t="str">
        <f>MID(Лист1!$B$46,6,1)</f>
        <v>3</v>
      </c>
      <c r="AK51" s="55" t="str">
        <f t="shared" si="73"/>
        <v>0</v>
      </c>
      <c r="AL51" s="63" t="str">
        <f>MID(Лист1!$B$53,5,1)</f>
        <v>1</v>
      </c>
      <c r="AM51" s="64">
        <f t="shared" si="59"/>
        <v>-2</v>
      </c>
      <c r="AN51" s="64" t="str">
        <f>MID(Лист1!$B$53,6,1)</f>
        <v>3</v>
      </c>
      <c r="AO51" s="65" t="str">
        <f t="shared" si="74"/>
        <v>0</v>
      </c>
      <c r="AP51" s="53" t="str">
        <f>MID(Лист1!$B$47,5,1)</f>
        <v>1</v>
      </c>
      <c r="AQ51" s="54">
        <f t="shared" si="60"/>
        <v>-2</v>
      </c>
      <c r="AR51" s="54" t="str">
        <f>MID(Лист1!$B$47,6,1)</f>
        <v>3</v>
      </c>
      <c r="AS51" s="55" t="str">
        <f t="shared" si="75"/>
        <v>0</v>
      </c>
      <c r="AT51" s="63" t="str">
        <f>MID(Лист1!$B$54,5,1)</f>
        <v>1</v>
      </c>
      <c r="AU51" s="64">
        <f t="shared" si="61"/>
        <v>-2</v>
      </c>
      <c r="AV51" s="64" t="str">
        <f>MID(Лист1!$B$54,6,1)</f>
        <v>3</v>
      </c>
      <c r="AW51" s="65" t="str">
        <f t="shared" si="76"/>
        <v>0</v>
      </c>
      <c r="AX51" s="32" t="str">
        <f t="shared" si="77"/>
        <v>Ростов - Спартак</v>
      </c>
      <c r="AY51" s="7"/>
      <c r="AZ51" s="7"/>
      <c r="BA51" s="7"/>
      <c r="BB51" s="38" t="str">
        <f t="shared" si="78"/>
        <v>2</v>
      </c>
      <c r="BC51" s="33">
        <f t="shared" si="62"/>
        <v>2</v>
      </c>
      <c r="BD51" s="38" t="str">
        <f t="shared" si="79"/>
        <v>0</v>
      </c>
    </row>
    <row r="52" spans="2:56" hidden="1">
      <c r="B52" s="53" t="str">
        <f>MID(Лист1!$B$42,7,1)</f>
        <v>1</v>
      </c>
      <c r="C52" s="54">
        <f t="shared" si="63"/>
        <v>1</v>
      </c>
      <c r="D52" s="54" t="str">
        <f>MID(Лист1!$B$42,8,1)</f>
        <v>0</v>
      </c>
      <c r="E52" s="55" t="str">
        <f t="shared" si="64"/>
        <v>0</v>
      </c>
      <c r="F52" s="63" t="str">
        <f>MID(Лист1!$B$49,7,1)</f>
        <v>1</v>
      </c>
      <c r="G52" s="64">
        <f t="shared" si="52"/>
        <v>1</v>
      </c>
      <c r="H52" s="64" t="str">
        <f>MID(Лист1!$B$49,8,1)</f>
        <v>0</v>
      </c>
      <c r="I52" s="65" t="str">
        <f t="shared" si="65"/>
        <v>0</v>
      </c>
      <c r="J52" s="53" t="str">
        <f>MID(Лист1!$B$43,7,1)</f>
        <v>1</v>
      </c>
      <c r="K52" s="54">
        <f t="shared" si="66"/>
        <v>1</v>
      </c>
      <c r="L52" s="54" t="str">
        <f>MID(Лист1!$B$43,8,1)</f>
        <v>0</v>
      </c>
      <c r="M52" s="91" t="str">
        <f t="shared" si="67"/>
        <v>0</v>
      </c>
      <c r="N52" s="63" t="str">
        <f>MID(Лист1!$B$50,7,1)</f>
        <v>1</v>
      </c>
      <c r="O52" s="64">
        <f t="shared" si="53"/>
        <v>1</v>
      </c>
      <c r="P52" s="64" t="str">
        <f>MID(Лист1!$B$50,8,1)</f>
        <v>0</v>
      </c>
      <c r="Q52" s="65" t="str">
        <f t="shared" si="68"/>
        <v>0</v>
      </c>
      <c r="R52" s="53" t="str">
        <f>MID(Лист1!$B$44,7,1)</f>
        <v>1</v>
      </c>
      <c r="S52" s="54">
        <f t="shared" si="54"/>
        <v>1</v>
      </c>
      <c r="T52" s="54" t="str">
        <f>MID(Лист1!$B$44,8,1)</f>
        <v>0</v>
      </c>
      <c r="U52" s="55" t="str">
        <f t="shared" si="69"/>
        <v>0</v>
      </c>
      <c r="V52" s="63" t="str">
        <f>MID(Лист1!$B$51,7,1)</f>
        <v>1</v>
      </c>
      <c r="W52" s="64">
        <f t="shared" si="55"/>
        <v>1</v>
      </c>
      <c r="X52" s="64" t="str">
        <f>MID(Лист1!$B$51,8,1)</f>
        <v>0</v>
      </c>
      <c r="Y52" s="65" t="str">
        <f t="shared" si="70"/>
        <v>0</v>
      </c>
      <c r="Z52" s="53" t="str">
        <f>MID(Лист1!$B$45,7,1)</f>
        <v>1</v>
      </c>
      <c r="AA52" s="54">
        <f t="shared" si="56"/>
        <v>1</v>
      </c>
      <c r="AB52" s="54" t="str">
        <f>MID(Лист1!$B$45,8,1)</f>
        <v>0</v>
      </c>
      <c r="AC52" s="55" t="str">
        <f t="shared" si="71"/>
        <v>0</v>
      </c>
      <c r="AD52" s="63" t="str">
        <f>MID(Лист1!$B$52,7,1)</f>
        <v>1</v>
      </c>
      <c r="AE52" s="64">
        <f t="shared" si="57"/>
        <v>1</v>
      </c>
      <c r="AF52" s="64" t="str">
        <f>MID(Лист1!$B$52,8,1)</f>
        <v>0</v>
      </c>
      <c r="AG52" s="65" t="str">
        <f t="shared" si="72"/>
        <v>0</v>
      </c>
      <c r="AH52" s="53" t="str">
        <f>MID(Лист1!$B$46,7,1)</f>
        <v>1</v>
      </c>
      <c r="AI52" s="54">
        <f t="shared" si="58"/>
        <v>1</v>
      </c>
      <c r="AJ52" s="54" t="str">
        <f>MID(Лист1!$B$46,8,1)</f>
        <v>0</v>
      </c>
      <c r="AK52" s="55" t="str">
        <f t="shared" si="73"/>
        <v>0</v>
      </c>
      <c r="AL52" s="63" t="str">
        <f>MID(Лист1!$B$53,7,1)</f>
        <v>1</v>
      </c>
      <c r="AM52" s="64">
        <f t="shared" si="59"/>
        <v>1</v>
      </c>
      <c r="AN52" s="64" t="str">
        <f>MID(Лист1!$B$53,8,1)</f>
        <v>0</v>
      </c>
      <c r="AO52" s="65" t="str">
        <f t="shared" si="74"/>
        <v>0</v>
      </c>
      <c r="AP52" s="53" t="str">
        <f>MID(Лист1!$B$47,7,1)</f>
        <v>1</v>
      </c>
      <c r="AQ52" s="54">
        <f t="shared" si="60"/>
        <v>1</v>
      </c>
      <c r="AR52" s="54" t="str">
        <f>MID(Лист1!$B$47,8,1)</f>
        <v>0</v>
      </c>
      <c r="AS52" s="55" t="str">
        <f t="shared" si="75"/>
        <v>0</v>
      </c>
      <c r="AT52" s="63" t="str">
        <f>MID(Лист1!$B$54,7,1)</f>
        <v>1</v>
      </c>
      <c r="AU52" s="64">
        <f t="shared" si="61"/>
        <v>1</v>
      </c>
      <c r="AV52" s="64" t="str">
        <f>MID(Лист1!$B$54,8,1)</f>
        <v>0</v>
      </c>
      <c r="AW52" s="65" t="str">
        <f t="shared" si="76"/>
        <v>0</v>
      </c>
      <c r="AX52" s="32" t="str">
        <f t="shared" si="77"/>
        <v xml:space="preserve"> Барселона - Реал </v>
      </c>
      <c r="AY52" s="7"/>
      <c r="AZ52" s="7"/>
      <c r="BA52" s="7"/>
      <c r="BB52" s="38" t="str">
        <f t="shared" si="78"/>
        <v xml:space="preserve"> </v>
      </c>
      <c r="BC52" s="33" t="e">
        <f t="shared" si="62"/>
        <v>#VALUE!</v>
      </c>
      <c r="BD52" s="38" t="str">
        <f t="shared" si="79"/>
        <v xml:space="preserve"> </v>
      </c>
    </row>
    <row r="53" spans="2:56" hidden="1">
      <c r="B53" s="53" t="str">
        <f>MID(Лист1!$B$42,9,1)</f>
        <v>1</v>
      </c>
      <c r="C53" s="54">
        <f t="shared" si="63"/>
        <v>1</v>
      </c>
      <c r="D53" s="54" t="str">
        <f>MID(Лист1!$B$42,10,1)</f>
        <v>0</v>
      </c>
      <c r="E53" s="55" t="str">
        <f t="shared" si="64"/>
        <v>0</v>
      </c>
      <c r="F53" s="63" t="str">
        <f>MID(Лист1!$B$49,9,1)</f>
        <v>1</v>
      </c>
      <c r="G53" s="64">
        <f t="shared" si="52"/>
        <v>1</v>
      </c>
      <c r="H53" s="64" t="str">
        <f>MID(Лист1!$B$49,10,1)</f>
        <v>0</v>
      </c>
      <c r="I53" s="65" t="str">
        <f t="shared" si="65"/>
        <v>0</v>
      </c>
      <c r="J53" s="53" t="str">
        <f>MID(Лист1!$B$43,9,1)</f>
        <v>1</v>
      </c>
      <c r="K53" s="54">
        <f t="shared" si="66"/>
        <v>1</v>
      </c>
      <c r="L53" s="54" t="str">
        <f>MID(Лист1!$B$43,10,1)</f>
        <v>0</v>
      </c>
      <c r="M53" s="91" t="str">
        <f t="shared" si="67"/>
        <v>0</v>
      </c>
      <c r="N53" s="63" t="str">
        <f>MID(Лист1!$B$50,9,1)</f>
        <v>1</v>
      </c>
      <c r="O53" s="64">
        <f t="shared" si="53"/>
        <v>1</v>
      </c>
      <c r="P53" s="64" t="str">
        <f>MID(Лист1!$B$50,10,1)</f>
        <v>0</v>
      </c>
      <c r="Q53" s="65" t="str">
        <f t="shared" si="68"/>
        <v>0</v>
      </c>
      <c r="R53" s="53" t="str">
        <f>MID(Лист1!$B$44,9,1)</f>
        <v>1</v>
      </c>
      <c r="S53" s="54">
        <f t="shared" si="54"/>
        <v>1</v>
      </c>
      <c r="T53" s="54" t="str">
        <f>MID(Лист1!$B$44,10,1)</f>
        <v>0</v>
      </c>
      <c r="U53" s="55" t="str">
        <f t="shared" si="69"/>
        <v>0</v>
      </c>
      <c r="V53" s="63" t="str">
        <f>MID(Лист1!$B$51,9,1)</f>
        <v>1</v>
      </c>
      <c r="W53" s="64">
        <f t="shared" si="55"/>
        <v>1</v>
      </c>
      <c r="X53" s="64" t="str">
        <f>MID(Лист1!$B$51,10,1)</f>
        <v>0</v>
      </c>
      <c r="Y53" s="65" t="str">
        <f t="shared" si="70"/>
        <v>0</v>
      </c>
      <c r="Z53" s="53" t="str">
        <f>MID(Лист1!$B$45,9,1)</f>
        <v>1</v>
      </c>
      <c r="AA53" s="54">
        <f t="shared" si="56"/>
        <v>1</v>
      </c>
      <c r="AB53" s="54" t="str">
        <f>MID(Лист1!$B$45,10,1)</f>
        <v>0</v>
      </c>
      <c r="AC53" s="55" t="str">
        <f t="shared" si="71"/>
        <v>0</v>
      </c>
      <c r="AD53" s="63" t="str">
        <f>MID(Лист1!$B$52,9,1)</f>
        <v>1</v>
      </c>
      <c r="AE53" s="64">
        <f t="shared" si="57"/>
        <v>1</v>
      </c>
      <c r="AF53" s="64" t="str">
        <f>MID(Лист1!$B$52,10,1)</f>
        <v>0</v>
      </c>
      <c r="AG53" s="65" t="str">
        <f t="shared" si="72"/>
        <v>0</v>
      </c>
      <c r="AH53" s="53" t="str">
        <f>MID(Лист1!$B$46,9,1)</f>
        <v>1</v>
      </c>
      <c r="AI53" s="54">
        <f t="shared" si="58"/>
        <v>1</v>
      </c>
      <c r="AJ53" s="54" t="str">
        <f>MID(Лист1!$B$46,10,1)</f>
        <v>0</v>
      </c>
      <c r="AK53" s="55" t="str">
        <f t="shared" si="73"/>
        <v>0</v>
      </c>
      <c r="AL53" s="63" t="str">
        <f>MID(Лист1!$B$53,9,1)</f>
        <v>1</v>
      </c>
      <c r="AM53" s="64">
        <f t="shared" si="59"/>
        <v>1</v>
      </c>
      <c r="AN53" s="64" t="str">
        <f>MID(Лист1!$B$53,10,1)</f>
        <v>0</v>
      </c>
      <c r="AO53" s="65" t="str">
        <f t="shared" si="74"/>
        <v>0</v>
      </c>
      <c r="AP53" s="53" t="str">
        <f>MID(Лист1!$B$47,9,1)</f>
        <v>1</v>
      </c>
      <c r="AQ53" s="54">
        <f t="shared" si="60"/>
        <v>1</v>
      </c>
      <c r="AR53" s="54" t="str">
        <f>MID(Лист1!$B$47,10,1)</f>
        <v>0</v>
      </c>
      <c r="AS53" s="55" t="str">
        <f t="shared" si="75"/>
        <v>0</v>
      </c>
      <c r="AT53" s="63" t="str">
        <f>MID(Лист1!$B$54,9,1)</f>
        <v>1</v>
      </c>
      <c r="AU53" s="64">
        <f t="shared" si="61"/>
        <v>1</v>
      </c>
      <c r="AV53" s="64" t="str">
        <f>MID(Лист1!$B$54,10,1)</f>
        <v>0</v>
      </c>
      <c r="AW53" s="65" t="str">
        <f t="shared" si="76"/>
        <v>0</v>
      </c>
      <c r="AX53" s="32" t="str">
        <f t="shared" si="77"/>
        <v xml:space="preserve">Лацио - Рома </v>
      </c>
      <c r="AY53" s="7"/>
      <c r="AZ53" s="7"/>
      <c r="BA53" s="7"/>
      <c r="BB53" s="38" t="str">
        <f t="shared" si="78"/>
        <v xml:space="preserve"> </v>
      </c>
      <c r="BC53" s="33" t="e">
        <f t="shared" si="62"/>
        <v>#VALUE!</v>
      </c>
      <c r="BD53" s="38" t="str">
        <f t="shared" si="79"/>
        <v xml:space="preserve"> </v>
      </c>
    </row>
    <row r="54" spans="2:56" hidden="1">
      <c r="B54" s="53" t="str">
        <f>MID(Лист1!$B$42,11,1)</f>
        <v>1</v>
      </c>
      <c r="C54" s="54">
        <f t="shared" si="63"/>
        <v>0</v>
      </c>
      <c r="D54" s="54" t="str">
        <f>MID(Лист1!$B$42,12,1)</f>
        <v>1</v>
      </c>
      <c r="E54" s="55" t="str">
        <f t="shared" si="64"/>
        <v>0</v>
      </c>
      <c r="F54" s="63" t="str">
        <f>MID(Лист1!$B$49,11,1)</f>
        <v>1</v>
      </c>
      <c r="G54" s="64">
        <f t="shared" si="52"/>
        <v>0</v>
      </c>
      <c r="H54" s="64" t="str">
        <f>MID(Лист1!$B$49,12,1)</f>
        <v>1</v>
      </c>
      <c r="I54" s="65" t="str">
        <f t="shared" si="65"/>
        <v>0</v>
      </c>
      <c r="J54" s="53" t="str">
        <f>MID(Лист1!$B$43,11,1)</f>
        <v>1</v>
      </c>
      <c r="K54" s="54">
        <f t="shared" si="66"/>
        <v>0</v>
      </c>
      <c r="L54" s="54" t="str">
        <f>MID(Лист1!$B$43,12,1)</f>
        <v>1</v>
      </c>
      <c r="M54" s="91" t="str">
        <f t="shared" si="67"/>
        <v>0</v>
      </c>
      <c r="N54" s="63" t="str">
        <f>MID(Лист1!$B$50,11,1)</f>
        <v>1</v>
      </c>
      <c r="O54" s="64">
        <f t="shared" si="53"/>
        <v>0</v>
      </c>
      <c r="P54" s="64" t="str">
        <f>MID(Лист1!$B$50,12,1)</f>
        <v>1</v>
      </c>
      <c r="Q54" s="65" t="str">
        <f t="shared" si="68"/>
        <v>0</v>
      </c>
      <c r="R54" s="53" t="str">
        <f>MID(Лист1!$B$44,11,1)</f>
        <v>1</v>
      </c>
      <c r="S54" s="54">
        <f t="shared" si="54"/>
        <v>0</v>
      </c>
      <c r="T54" s="54" t="str">
        <f>MID(Лист1!$B$44,12,1)</f>
        <v>1</v>
      </c>
      <c r="U54" s="55" t="str">
        <f t="shared" si="69"/>
        <v>0</v>
      </c>
      <c r="V54" s="63" t="str">
        <f>MID(Лист1!$B$51,11,1)</f>
        <v>1</v>
      </c>
      <c r="W54" s="64">
        <f t="shared" si="55"/>
        <v>0</v>
      </c>
      <c r="X54" s="64" t="str">
        <f>MID(Лист1!$B$51,12,1)</f>
        <v>1</v>
      </c>
      <c r="Y54" s="65" t="str">
        <f t="shared" si="70"/>
        <v>0</v>
      </c>
      <c r="Z54" s="53" t="str">
        <f>MID(Лист1!$B$45,11,1)</f>
        <v>1</v>
      </c>
      <c r="AA54" s="54">
        <f t="shared" si="56"/>
        <v>0</v>
      </c>
      <c r="AB54" s="54" t="str">
        <f>MID(Лист1!$B$45,12,1)</f>
        <v>1</v>
      </c>
      <c r="AC54" s="55" t="str">
        <f t="shared" si="71"/>
        <v>0</v>
      </c>
      <c r="AD54" s="63" t="str">
        <f>MID(Лист1!$B$52,11,1)</f>
        <v>1</v>
      </c>
      <c r="AE54" s="64">
        <f t="shared" si="57"/>
        <v>0</v>
      </c>
      <c r="AF54" s="64" t="str">
        <f>MID(Лист1!$B$52,12,1)</f>
        <v>1</v>
      </c>
      <c r="AG54" s="65" t="str">
        <f t="shared" si="72"/>
        <v>0</v>
      </c>
      <c r="AH54" s="53" t="str">
        <f>MID(Лист1!$B$46,11,1)</f>
        <v>1</v>
      </c>
      <c r="AI54" s="54">
        <f t="shared" si="58"/>
        <v>0</v>
      </c>
      <c r="AJ54" s="54" t="str">
        <f>MID(Лист1!$B$46,12,1)</f>
        <v>1</v>
      </c>
      <c r="AK54" s="55" t="str">
        <f t="shared" si="73"/>
        <v>0</v>
      </c>
      <c r="AL54" s="63" t="str">
        <f>MID(Лист1!$B$53,11,1)</f>
        <v>1</v>
      </c>
      <c r="AM54" s="64">
        <f t="shared" si="59"/>
        <v>0</v>
      </c>
      <c r="AN54" s="64" t="str">
        <f>MID(Лист1!$B$53,12,1)</f>
        <v>1</v>
      </c>
      <c r="AO54" s="65" t="str">
        <f t="shared" si="74"/>
        <v>0</v>
      </c>
      <c r="AP54" s="53" t="str">
        <f>MID(Лист1!$B$47,11,1)</f>
        <v>1</v>
      </c>
      <c r="AQ54" s="54">
        <f t="shared" si="60"/>
        <v>0</v>
      </c>
      <c r="AR54" s="54" t="str">
        <f>MID(Лист1!$B$47,12,1)</f>
        <v>1</v>
      </c>
      <c r="AS54" s="55" t="str">
        <f t="shared" si="75"/>
        <v>0</v>
      </c>
      <c r="AT54" s="63" t="str">
        <f>MID(Лист1!$B$54,11,1)</f>
        <v>1</v>
      </c>
      <c r="AU54" s="64">
        <f t="shared" si="61"/>
        <v>0</v>
      </c>
      <c r="AV54" s="64" t="str">
        <f>MID(Лист1!$B$54,12,1)</f>
        <v>1</v>
      </c>
      <c r="AW54" s="65" t="str">
        <f t="shared" si="76"/>
        <v>0</v>
      </c>
      <c r="AX54" s="32" t="str">
        <f t="shared" si="77"/>
        <v>Боруссия М - Герта</v>
      </c>
      <c r="AY54" s="7"/>
      <c r="AZ54" s="7"/>
      <c r="BA54" s="7"/>
      <c r="BB54" s="38" t="str">
        <f t="shared" si="78"/>
        <v xml:space="preserve"> </v>
      </c>
      <c r="BC54" s="33" t="e">
        <f t="shared" si="62"/>
        <v>#VALUE!</v>
      </c>
      <c r="BD54" s="38" t="str">
        <f t="shared" si="79"/>
        <v xml:space="preserve"> </v>
      </c>
    </row>
    <row r="55" spans="2:56" ht="13.5" hidden="1" customHeight="1">
      <c r="B55" s="53" t="str">
        <f>MID(Лист1!$B$42,13,1)</f>
        <v>2</v>
      </c>
      <c r="C55" s="54">
        <f t="shared" si="63"/>
        <v>0</v>
      </c>
      <c r="D55" s="54" t="str">
        <f>MID(Лист1!$B$42,14,1)</f>
        <v>2</v>
      </c>
      <c r="E55" s="55" t="str">
        <f t="shared" si="64"/>
        <v>0</v>
      </c>
      <c r="F55" s="63" t="str">
        <f>MID(Лист1!$B$49,13,1)</f>
        <v>2</v>
      </c>
      <c r="G55" s="64">
        <f t="shared" si="52"/>
        <v>0</v>
      </c>
      <c r="H55" s="64" t="str">
        <f>MID(Лист1!$B$49,14,1)</f>
        <v>2</v>
      </c>
      <c r="I55" s="65" t="str">
        <f t="shared" si="65"/>
        <v>0</v>
      </c>
      <c r="J55" s="53" t="str">
        <f>MID(Лист1!$B$43,13,1)</f>
        <v>2</v>
      </c>
      <c r="K55" s="54">
        <f t="shared" si="66"/>
        <v>0</v>
      </c>
      <c r="L55" s="54" t="str">
        <f>MID(Лист1!$B$43,14,1)</f>
        <v>2</v>
      </c>
      <c r="M55" s="91" t="str">
        <f t="shared" si="67"/>
        <v>0</v>
      </c>
      <c r="N55" s="63" t="str">
        <f>MID(Лист1!$B$50,13,1)</f>
        <v>2</v>
      </c>
      <c r="O55" s="64">
        <f t="shared" si="53"/>
        <v>0</v>
      </c>
      <c r="P55" s="64" t="str">
        <f>MID(Лист1!$B$50,14,1)</f>
        <v>2</v>
      </c>
      <c r="Q55" s="65" t="str">
        <f t="shared" si="68"/>
        <v>0</v>
      </c>
      <c r="R55" s="53" t="str">
        <f>MID(Лист1!$B$44,13,1)</f>
        <v>2</v>
      </c>
      <c r="S55" s="54">
        <f t="shared" si="54"/>
        <v>0</v>
      </c>
      <c r="T55" s="54" t="str">
        <f>MID(Лист1!$B$44,14,1)</f>
        <v>2</v>
      </c>
      <c r="U55" s="55" t="str">
        <f t="shared" si="69"/>
        <v>0</v>
      </c>
      <c r="V55" s="63" t="str">
        <f>MID(Лист1!$B$51,13,1)</f>
        <v>2</v>
      </c>
      <c r="W55" s="64">
        <f t="shared" si="55"/>
        <v>0</v>
      </c>
      <c r="X55" s="64" t="str">
        <f>MID(Лист1!$B$51,14,1)</f>
        <v>2</v>
      </c>
      <c r="Y55" s="65" t="str">
        <f t="shared" si="70"/>
        <v>0</v>
      </c>
      <c r="Z55" s="53" t="str">
        <f>MID(Лист1!$B$45,13,1)</f>
        <v>2</v>
      </c>
      <c r="AA55" s="54">
        <f t="shared" si="56"/>
        <v>0</v>
      </c>
      <c r="AB55" s="54" t="str">
        <f>MID(Лист1!$B$45,14,1)</f>
        <v>2</v>
      </c>
      <c r="AC55" s="55" t="str">
        <f t="shared" si="71"/>
        <v>0</v>
      </c>
      <c r="AD55" s="63" t="str">
        <f>MID(Лист1!$B$52,13,1)</f>
        <v>2</v>
      </c>
      <c r="AE55" s="64">
        <f t="shared" si="57"/>
        <v>0</v>
      </c>
      <c r="AF55" s="64" t="str">
        <f>MID(Лист1!$B$52,14,1)</f>
        <v>2</v>
      </c>
      <c r="AG55" s="65" t="str">
        <f t="shared" si="72"/>
        <v>0</v>
      </c>
      <c r="AH55" s="53" t="str">
        <f>MID(Лист1!$B$46,13,1)</f>
        <v>2</v>
      </c>
      <c r="AI55" s="54">
        <f t="shared" si="58"/>
        <v>0</v>
      </c>
      <c r="AJ55" s="54" t="str">
        <f>MID(Лист1!$B$46,14,1)</f>
        <v>2</v>
      </c>
      <c r="AK55" s="55" t="str">
        <f t="shared" si="73"/>
        <v>0</v>
      </c>
      <c r="AL55" s="63" t="str">
        <f>MID(Лист1!$B$53,13,1)</f>
        <v>2</v>
      </c>
      <c r="AM55" s="64">
        <f t="shared" si="59"/>
        <v>0</v>
      </c>
      <c r="AN55" s="64" t="str">
        <f>MID(Лист1!$B$53,14,1)</f>
        <v>2</v>
      </c>
      <c r="AO55" s="65" t="str">
        <f t="shared" si="74"/>
        <v>0</v>
      </c>
      <c r="AP55" s="53" t="str">
        <f>MID(Лист1!$B$47,13,1)</f>
        <v>2</v>
      </c>
      <c r="AQ55" s="54">
        <f t="shared" si="60"/>
        <v>0</v>
      </c>
      <c r="AR55" s="54" t="str">
        <f>MID(Лист1!$B$47,14,1)</f>
        <v>2</v>
      </c>
      <c r="AS55" s="55" t="str">
        <f t="shared" si="75"/>
        <v>0</v>
      </c>
      <c r="AT55" s="63" t="str">
        <f>MID(Лист1!$B$54,13,1)</f>
        <v>2</v>
      </c>
      <c r="AU55" s="64">
        <f t="shared" si="61"/>
        <v>0</v>
      </c>
      <c r="AV55" s="64" t="str">
        <f>MID(Лист1!$B$54,14,1)</f>
        <v>2</v>
      </c>
      <c r="AW55" s="65" t="str">
        <f t="shared" si="76"/>
        <v>0</v>
      </c>
      <c r="AX55" s="32" t="str">
        <f t="shared" si="77"/>
        <v>Бастия - Марсель</v>
      </c>
      <c r="AY55" s="7"/>
      <c r="AZ55" s="7"/>
      <c r="BA55" s="7"/>
      <c r="BB55" s="38" t="str">
        <f t="shared" si="78"/>
        <v xml:space="preserve"> </v>
      </c>
      <c r="BC55" s="33" t="e">
        <f t="shared" si="62"/>
        <v>#VALUE!</v>
      </c>
      <c r="BD55" s="38" t="str">
        <f t="shared" si="79"/>
        <v xml:space="preserve"> </v>
      </c>
    </row>
    <row r="56" spans="2:56" hidden="1">
      <c r="B56" s="53" t="str">
        <f>MID(Лист1!$B$42,15,1)</f>
        <v>1</v>
      </c>
      <c r="C56" s="54">
        <f>B56-D56</f>
        <v>1</v>
      </c>
      <c r="D56" s="54" t="str">
        <f>MID(Лист1!$B$42,16,1)</f>
        <v>0</v>
      </c>
      <c r="E56" s="55" t="str">
        <f t="shared" si="64"/>
        <v>0</v>
      </c>
      <c r="F56" s="63" t="str">
        <f>MID(Лист1!$B$49,15,1)</f>
        <v>1</v>
      </c>
      <c r="G56" s="64">
        <f t="shared" si="52"/>
        <v>1</v>
      </c>
      <c r="H56" s="64" t="str">
        <f>MID(Лист1!$B$49,16,1)</f>
        <v>0</v>
      </c>
      <c r="I56" s="65" t="str">
        <f t="shared" si="65"/>
        <v>0</v>
      </c>
      <c r="J56" s="53" t="str">
        <f>MID(Лист1!$B$43,15,1)</f>
        <v>1</v>
      </c>
      <c r="K56" s="54">
        <f>J56-L56</f>
        <v>1</v>
      </c>
      <c r="L56" s="54" t="str">
        <f>MID(Лист1!$B$43,16,1)</f>
        <v>0</v>
      </c>
      <c r="M56" s="91" t="str">
        <f t="shared" si="67"/>
        <v>0</v>
      </c>
      <c r="N56" s="63" t="str">
        <f>MID(Лист1!$B$50,15,1)</f>
        <v>1</v>
      </c>
      <c r="O56" s="64">
        <f t="shared" si="53"/>
        <v>1</v>
      </c>
      <c r="P56" s="64" t="str">
        <f>MID(Лист1!$B$50,16,1)</f>
        <v>0</v>
      </c>
      <c r="Q56" s="65" t="str">
        <f t="shared" si="68"/>
        <v>0</v>
      </c>
      <c r="R56" s="53" t="str">
        <f>MID(Лист1!$B$44,15,1)</f>
        <v>1</v>
      </c>
      <c r="S56" s="54">
        <f t="shared" si="54"/>
        <v>1</v>
      </c>
      <c r="T56" s="54" t="str">
        <f>MID(Лист1!$B$44,16,1)</f>
        <v>0</v>
      </c>
      <c r="U56" s="55" t="str">
        <f t="shared" si="69"/>
        <v>0</v>
      </c>
      <c r="V56" s="63" t="str">
        <f>MID(Лист1!$B$51,15,1)</f>
        <v>1</v>
      </c>
      <c r="W56" s="64">
        <f t="shared" si="55"/>
        <v>1</v>
      </c>
      <c r="X56" s="64" t="str">
        <f>MID(Лист1!$B$51,16,1)</f>
        <v>0</v>
      </c>
      <c r="Y56" s="65" t="str">
        <f t="shared" si="70"/>
        <v>0</v>
      </c>
      <c r="Z56" s="53" t="str">
        <f>MID(Лист1!$B$45,15,1)</f>
        <v>1</v>
      </c>
      <c r="AA56" s="54">
        <f t="shared" si="56"/>
        <v>1</v>
      </c>
      <c r="AB56" s="54" t="str">
        <f>MID(Лист1!$B$45,16,1)</f>
        <v>0</v>
      </c>
      <c r="AC56" s="55" t="str">
        <f t="shared" si="71"/>
        <v>0</v>
      </c>
      <c r="AD56" s="63" t="str">
        <f>MID(Лист1!$B$52,15,1)</f>
        <v>1</v>
      </c>
      <c r="AE56" s="64">
        <f t="shared" si="57"/>
        <v>1</v>
      </c>
      <c r="AF56" s="64" t="str">
        <f>MID(Лист1!$B$52,16,1)</f>
        <v>0</v>
      </c>
      <c r="AG56" s="65" t="str">
        <f t="shared" si="72"/>
        <v>0</v>
      </c>
      <c r="AH56" s="53" t="str">
        <f>MID(Лист1!$B$46,15,1)</f>
        <v>1</v>
      </c>
      <c r="AI56" s="54">
        <f t="shared" si="58"/>
        <v>1</v>
      </c>
      <c r="AJ56" s="54" t="str">
        <f>MID(Лист1!$B$46,16,1)</f>
        <v>0</v>
      </c>
      <c r="AK56" s="55" t="str">
        <f t="shared" si="73"/>
        <v>0</v>
      </c>
      <c r="AL56" s="63" t="str">
        <f>MID(Лист1!$B$53,15,1)</f>
        <v>1</v>
      </c>
      <c r="AM56" s="64">
        <f t="shared" si="59"/>
        <v>1</v>
      </c>
      <c r="AN56" s="64" t="str">
        <f>MID(Лист1!$B$53,16,1)</f>
        <v>0</v>
      </c>
      <c r="AO56" s="65" t="str">
        <f t="shared" si="74"/>
        <v>0</v>
      </c>
      <c r="AP56" s="53" t="str">
        <f>MID(Лист1!$B$47,15,1)</f>
        <v>1</v>
      </c>
      <c r="AQ56" s="54">
        <f t="shared" si="60"/>
        <v>1</v>
      </c>
      <c r="AR56" s="54" t="str">
        <f>MID(Лист1!$B$47,16,1)</f>
        <v>0</v>
      </c>
      <c r="AS56" s="55" t="str">
        <f t="shared" si="75"/>
        <v>0</v>
      </c>
      <c r="AT56" s="63" t="str">
        <f>MID(Лист1!$B$54,15,1)</f>
        <v>1</v>
      </c>
      <c r="AU56" s="64">
        <f t="shared" si="61"/>
        <v>1</v>
      </c>
      <c r="AV56" s="64" t="str">
        <f>MID(Лист1!$B$54,16,1)</f>
        <v>0</v>
      </c>
      <c r="AW56" s="65" t="str">
        <f t="shared" si="76"/>
        <v>0</v>
      </c>
      <c r="AX56" s="32" t="str">
        <f t="shared" si="77"/>
        <v>Зенит - ЦСКА</v>
      </c>
      <c r="AY56" s="7"/>
      <c r="AZ56" s="7"/>
      <c r="BA56" s="7"/>
      <c r="BB56" s="38" t="str">
        <f t="shared" si="78"/>
        <v xml:space="preserve"> </v>
      </c>
      <c r="BC56" s="33" t="e">
        <f t="shared" si="62"/>
        <v>#VALUE!</v>
      </c>
      <c r="BD56" s="38" t="str">
        <f t="shared" si="79"/>
        <v xml:space="preserve"> </v>
      </c>
    </row>
    <row r="57" spans="2:56" ht="2.25" hidden="1" customHeight="1">
      <c r="B57" s="53">
        <v>1</v>
      </c>
      <c r="C57" s="54">
        <f>B57-D57</f>
        <v>-1</v>
      </c>
      <c r="D57" s="54">
        <v>2</v>
      </c>
      <c r="E57" s="55" t="str">
        <f>IF((LEN(BB57)=0),"0",IF(AND(B57=BB57,D57=BD57),"5",IF(AND(C57=BC57,C57=0),"2",IF(AND(C57=BC57,OR(C57&gt;0,C57&lt;0)),"3",IF(AND(C57&gt;0,BC57&gt;0),"2",IF(AND(C57&lt;0,BC57&lt;0),"2","0"))))))</f>
        <v>0</v>
      </c>
      <c r="F57" s="63">
        <v>1</v>
      </c>
      <c r="G57" s="64">
        <f>F57-H57</f>
        <v>-1</v>
      </c>
      <c r="H57" s="64">
        <v>2</v>
      </c>
      <c r="I57" s="66" t="str">
        <f>IF((LEN(BB57)=0),"0",IF(AND(F57=BB57,H57=BD57),"5",IF(AND(G57=BC57,G57=0),"2",IF(AND(G57=BC57,OR(G57&gt;0,G57&lt;0)),"3",IF(AND(G57&gt;0,BC57&gt;0),"2",IF(AND(G57&lt;0,BC57&lt;0),"2","0"))))))</f>
        <v>0</v>
      </c>
      <c r="J57" s="53">
        <v>1</v>
      </c>
      <c r="K57" s="54">
        <f>J57-L57</f>
        <v>1</v>
      </c>
      <c r="L57" s="54">
        <v>0</v>
      </c>
      <c r="M57" s="55" t="str">
        <f>IF((LEN(BB57)=0),"0",IF(AND(J57=BB57,L57=BD57),"5",IF(AND(K57=BC57,K57=0),"2",IF(AND(K57=BC57,OR(K57&gt;0,K57&lt;0)),"3",IF(AND(K57&gt;0,BC57&gt;0),"2",IF(AND(K57&lt;0,BC57&lt;0),"2","0"))))))</f>
        <v>0</v>
      </c>
      <c r="N57" s="63">
        <v>2</v>
      </c>
      <c r="O57" s="64">
        <f>N57-P57</f>
        <v>0</v>
      </c>
      <c r="P57" s="64">
        <v>2</v>
      </c>
      <c r="Q57" s="65" t="str">
        <f>IF((LEN(BB57)=0),"0",IF(AND(N57=BB57,P57=BD57),"5",IF(AND(O57=BC57,O57=0),"2",IF(AND(O57=BC57,OR(O57&gt;0,O57&lt;0)),"3",IF(AND(O57&gt;0,BC57&gt;0),"2",IF(AND(O57&lt;0,BC57&lt;0),"2","0"))))))</f>
        <v>0</v>
      </c>
      <c r="R57" s="53">
        <v>0</v>
      </c>
      <c r="S57" s="54">
        <f>R57-T57</f>
        <v>-1</v>
      </c>
      <c r="T57" s="54">
        <v>1</v>
      </c>
      <c r="U57" s="55" t="str">
        <f>IF((LEN(BB57)=0),"0",IF(AND(R57=BB57,T57=BD57),"5",IF(AND(S57=BC57,S57=0),"2",IF(AND(S57=BC57,OR(S57&gt;0,S57&lt;0)),"3",IF(AND(S57&gt;0,BC57&gt;0),"2",IF(AND(S57&lt;0,BC57&lt;0),"2","0"))))))</f>
        <v>0</v>
      </c>
      <c r="V57" s="63">
        <v>0</v>
      </c>
      <c r="W57" s="64">
        <f>V57-X57</f>
        <v>-1</v>
      </c>
      <c r="X57" s="64">
        <v>1</v>
      </c>
      <c r="Y57" s="65" t="str">
        <f>IF((LEN(BB57)=0),"0",IF(AND(V57=BB57,X57=BD57),"5",IF(AND(W57=BC57,W57=0),"2",IF(AND(W57=BC57,OR(W57&gt;0,W57&lt;0)),"3",IF(AND(W57&gt;0,BC57&gt;0),"2",IF(AND(W57&lt;0,BC57&lt;0),"2","0"))))))</f>
        <v>0</v>
      </c>
      <c r="Z57" s="53">
        <v>0</v>
      </c>
      <c r="AA57" s="54">
        <f>Z57-AB57</f>
        <v>-1</v>
      </c>
      <c r="AB57" s="54">
        <v>1</v>
      </c>
      <c r="AC57" s="55" t="str">
        <f>IF((LEN(BB57)=0),"0",IF(AND(Z57=BB57,AB57=BD57),"5",IF(AND(AA57=BC57,AA57=0),"2",IF(AND(AA57=BC57,OR(AA57&gt;0,AA57&lt;0)),"3",IF(AND(AA57&gt;0,BC57&gt;0),"2",IF(AND(AA57&lt;0,BC57&lt;0),"2","0"))))))</f>
        <v>0</v>
      </c>
      <c r="AD57" s="63">
        <v>1</v>
      </c>
      <c r="AE57" s="64">
        <f>AD57-AF57</f>
        <v>-1</v>
      </c>
      <c r="AF57" s="64">
        <v>2</v>
      </c>
      <c r="AG57" s="65" t="str">
        <f>IF((LEN(BB57)=0),"0",IF(AND(AD57=BB57,AF57=BD57),"5",IF(AND(AE57=BC57,AE57=0),"2",IF(AND(AE57=BC57,OR(AE57&gt;0,AE57&lt;0)),"3",IF(AND(AE57&gt;0,BC57&gt;0),"2",IF(AND(AE57&lt;0,BC57&lt;0),"2","0"))))))</f>
        <v>0</v>
      </c>
      <c r="AH57" s="53">
        <v>1</v>
      </c>
      <c r="AI57" s="54">
        <f>AH57-AJ57</f>
        <v>0</v>
      </c>
      <c r="AJ57" s="54">
        <v>1</v>
      </c>
      <c r="AK57" s="55" t="str">
        <f>IF((LEN(BB57)=0),"0",IF(AND(AH57=BB57,AJ57=BD57),"5",IF(AND(AI57=BC57,AI57=0),"2",IF(AND(AI57=BC57,OR(AI57&gt;0,AI57&lt;0)),"3",IF(AND(AI57&gt;0,BC57&gt;0),"2",IF(AND(AI57&lt;0,BC57&lt;0),"2","0"))))))</f>
        <v>0</v>
      </c>
      <c r="AL57" s="63">
        <v>0</v>
      </c>
      <c r="AM57" s="64">
        <f>AL57-AN57</f>
        <v>0</v>
      </c>
      <c r="AN57" s="64">
        <v>0</v>
      </c>
      <c r="AO57" s="65" t="str">
        <f>IF((LEN(BB57)=0),"0",IF(AND(AL57=BB57,AN57=BD57),"5",IF(AND(AM57=BC57,AM57=0),"2",IF(AND(AM57=BC57,OR(AM57&gt;0,AM57&lt;0)),"3",IF(AND(AM57&gt;0,BC57&gt;0),"2",IF(AND(AM57&lt;0,BC57&lt;0),"2","0"))))))</f>
        <v>0</v>
      </c>
      <c r="AP57" s="53">
        <v>0</v>
      </c>
      <c r="AQ57" s="54">
        <f>AP57-AR57</f>
        <v>0</v>
      </c>
      <c r="AR57" s="54">
        <v>0</v>
      </c>
      <c r="AS57" s="55" t="str">
        <f>IF((LEN(BB57)=0),"0",IF(AND(AP57=BB57,AR57=BD57),"5",IF(AND(AQ57=BC57,AQ57=0),"2",IF(AND(AQ57=BC57,OR(AQ57&gt;0,AQ57&lt;0)),"3",IF(AND(AQ57&gt;0,BC57&gt;0),"2",IF(AND(AQ57&lt;0,BC57&lt;0),"2","0"))))))</f>
        <v>0</v>
      </c>
      <c r="AT57" s="63">
        <v>2</v>
      </c>
      <c r="AU57" s="64">
        <f>AT57-AV57</f>
        <v>1</v>
      </c>
      <c r="AV57" s="64">
        <v>1</v>
      </c>
      <c r="AW57" s="65" t="str">
        <f>IF((LEN(BB57)=0),"0",IF(AND(AT57=BB57,AV57=BD57),"5",IF(AND(AU57=BC57,AU57=0),"2",IF(AND(AU57=BC57,OR(AU57&gt;0,AU57&lt;0)),"3",IF(AND(AU57&gt;0,BC57&gt;0),"2",IF(AND(AU57&lt;0,BC57&lt;0),"2","0"))))))</f>
        <v>0</v>
      </c>
      <c r="AX57" s="34"/>
      <c r="AY57" s="14"/>
      <c r="AZ57" s="7"/>
      <c r="BA57" s="7"/>
      <c r="BB57" s="37"/>
      <c r="BC57" s="37">
        <f>BB57-BD57</f>
        <v>0</v>
      </c>
      <c r="BD57" s="37"/>
    </row>
    <row r="58" spans="2:56" ht="12.75" hidden="1" customHeight="1">
      <c r="B58" s="53">
        <v>1</v>
      </c>
      <c r="C58" s="54">
        <f>B58-D58</f>
        <v>1</v>
      </c>
      <c r="D58" s="54">
        <v>0</v>
      </c>
      <c r="E58" s="55" t="str">
        <f>IF((LEN(BB58)=0),"0",IF(AND(B58=BB58,D58=BD58),"5",IF(AND(C58=BC58,C58=0),"2",IF(AND(C58=BC58,OR(C58&gt;0,C58&lt;0)),"3",IF(AND(C58&gt;0,BC58&gt;0),"2",IF(AND(C58&lt;0,BC58&lt;0),"2","0"))))))</f>
        <v>0</v>
      </c>
      <c r="F58" s="63">
        <v>1</v>
      </c>
      <c r="G58" s="64">
        <f>F58-H58</f>
        <v>-1</v>
      </c>
      <c r="H58" s="64">
        <v>2</v>
      </c>
      <c r="I58" s="66" t="str">
        <f>IF((LEN(BB58)=0),"0",IF(AND(F58=BB58,H58=BD58),"5",IF(AND(G58=BC58,G58=0),"2",IF(AND(G58=BC58,OR(G58&gt;0,G58&lt;0)),"3",IF(AND(G58&gt;0,BC58&gt;0),"2",IF(AND(G58&lt;0,BC58&lt;0),"2","0"))))))</f>
        <v>0</v>
      </c>
      <c r="J58" s="53">
        <v>1</v>
      </c>
      <c r="K58" s="54">
        <f>J58-L58</f>
        <v>-1</v>
      </c>
      <c r="L58" s="54">
        <v>2</v>
      </c>
      <c r="M58" s="55" t="str">
        <f>IF((LEN(BB58)=0),"0",IF(AND(J58=BB58,L58=BD58),"5",IF(AND(K58=BC58,K58=0),"2",IF(AND(K58=BC58,OR(K58&gt;0,K58&lt;0)),"3",IF(AND(K58&gt;0,BC58&gt;0),"2",IF(AND(K58&lt;0,BC58&lt;0),"2","0"))))))</f>
        <v>0</v>
      </c>
      <c r="N58" s="63">
        <v>1</v>
      </c>
      <c r="O58" s="64">
        <f>N58-P58</f>
        <v>-1</v>
      </c>
      <c r="P58" s="64">
        <v>2</v>
      </c>
      <c r="Q58" s="65" t="str">
        <f>IF((LEN(BB58)=0),"0",IF(AND(N58=BB58,P58=BD58),"5",IF(AND(O58=BC58,O58=0),"2",IF(AND(O58=BC58,OR(O58&gt;0,O58&lt;0)),"3",IF(AND(O58&gt;0,BC58&gt;0),"2",IF(AND(O58&lt;0,BC58&lt;0),"2","0"))))))</f>
        <v>0</v>
      </c>
      <c r="R58" s="53">
        <v>0</v>
      </c>
      <c r="S58" s="54">
        <f>R58-T58</f>
        <v>-2</v>
      </c>
      <c r="T58" s="54">
        <v>2</v>
      </c>
      <c r="U58" s="55" t="str">
        <f>IF((LEN(BB58)=0),"0",IF(AND(R58=BB58,T58=BD58),"5",IF(AND(S58=BC58,S58=0),"2",IF(AND(S58=BC58,OR(S58&gt;0,S58&lt;0)),"3",IF(AND(S58&gt;0,BC58&gt;0),"2",IF(AND(S58&lt;0,BC58&lt;0),"2","0"))))))</f>
        <v>0</v>
      </c>
      <c r="V58" s="63">
        <v>1</v>
      </c>
      <c r="W58" s="64">
        <f>V58-X58</f>
        <v>-1</v>
      </c>
      <c r="X58" s="64">
        <v>2</v>
      </c>
      <c r="Y58" s="65" t="str">
        <f>IF((LEN(BB58)=0),"0",IF(AND(V58=BB58,X58=BD58),"5",IF(AND(W58=BC58,W58=0),"2",IF(AND(W58=BC58,OR(W58&gt;0,W58&lt;0)),"3",IF(AND(W58&gt;0,BC58&gt;0),"2",IF(AND(W58&lt;0,BC58&lt;0),"2","0"))))))</f>
        <v>0</v>
      </c>
      <c r="Z58" s="53">
        <v>0</v>
      </c>
      <c r="AA58" s="54">
        <f>Z58-AB58</f>
        <v>-2</v>
      </c>
      <c r="AB58" s="54">
        <v>2</v>
      </c>
      <c r="AC58" s="55" t="str">
        <f>IF((LEN(BB58)=0),"0",IF(AND(Z58=BB58,AB58=BD58),"5",IF(AND(AA58=BC58,AA58=0),"2",IF(AND(AA58=BC58,OR(AA58&gt;0,AA58&lt;0)),"3",IF(AND(AA58&gt;0,BC58&gt;0),"2",IF(AND(AA58&lt;0,BC58&lt;0),"2","0"))))))</f>
        <v>0</v>
      </c>
      <c r="AD58" s="63">
        <v>1</v>
      </c>
      <c r="AE58" s="64">
        <f>AD58-AF58</f>
        <v>-1</v>
      </c>
      <c r="AF58" s="64">
        <v>2</v>
      </c>
      <c r="AG58" s="65" t="str">
        <f>IF((LEN(BB58)=0),"0",IF(AND(AD58=BB58,AF58=BD58),"5",IF(AND(AE58=BC58,AE58=0),"2",IF(AND(AE58=BC58,OR(AE58&gt;0,AE58&lt;0)),"3",IF(AND(AE58&gt;0,BC58&gt;0),"2",IF(AND(AE58&lt;0,BC58&lt;0),"2","0"))))))</f>
        <v>0</v>
      </c>
      <c r="AH58" s="53">
        <v>2</v>
      </c>
      <c r="AI58" s="54">
        <f>AH58-AJ58</f>
        <v>1</v>
      </c>
      <c r="AJ58" s="54">
        <v>1</v>
      </c>
      <c r="AK58" s="55" t="str">
        <f>IF((LEN(BB58)=0),"0",IF(AND(AH58=BB58,AJ58=BD58),"5",IF(AND(AI58=BC58,AI58=0),"2",IF(AND(AI58=BC58,OR(AI58&gt;0,AI58&lt;0)),"3",IF(AND(AI58&gt;0,BC58&gt;0),"2",IF(AND(AI58&lt;0,BC58&lt;0),"2","0"))))))</f>
        <v>0</v>
      </c>
      <c r="AL58" s="63">
        <v>0</v>
      </c>
      <c r="AM58" s="64">
        <f>AL58-AN58</f>
        <v>-1</v>
      </c>
      <c r="AN58" s="64">
        <v>1</v>
      </c>
      <c r="AO58" s="65" t="str">
        <f>IF((LEN(BB58)=0),"0",IF(AND(AL58=BB58,AN58=BD58),"5",IF(AND(AM58=BC58,AM58=0),"2",IF(AND(AM58=BC58,OR(AM58&gt;0,AM58&lt;0)),"3",IF(AND(AM58&gt;0,BC58&gt;0),"2",IF(AND(AM58&lt;0,BC58&lt;0),"2","0"))))))</f>
        <v>0</v>
      </c>
      <c r="AP58" s="53">
        <v>1</v>
      </c>
      <c r="AQ58" s="54">
        <f>AP58-AR58</f>
        <v>0</v>
      </c>
      <c r="AR58" s="54">
        <v>1</v>
      </c>
      <c r="AS58" s="55" t="str">
        <f>IF((LEN(BB58)=0),"0",IF(AND(AP58=BB58,AR58=BD58),"5",IF(AND(AQ58=BC58,AQ58=0),"2",IF(AND(AQ58=BC58,OR(AQ58&gt;0,AQ58&lt;0)),"3",IF(AND(AQ58&gt;0,BC58&gt;0),"2",IF(AND(AQ58&lt;0,BC58&lt;0),"2","0"))))))</f>
        <v>0</v>
      </c>
      <c r="AT58" s="63">
        <v>2</v>
      </c>
      <c r="AU58" s="64">
        <f>AT58-AV58</f>
        <v>2</v>
      </c>
      <c r="AV58" s="64">
        <v>0</v>
      </c>
      <c r="AW58" s="65" t="str">
        <f>IF((LEN(BB58)=0),"0",IF(AND(AT58=BB58,AV58=BD58),"5",IF(AND(AU58=BC58,AU58=0),"2",IF(AND(AU58=BC58,OR(AU58&gt;0,AU58&lt;0)),"3",IF(AND(AU58&gt;0,BC58&gt;0),"2",IF(AND(AU58&lt;0,BC58&lt;0),"2","0"))))))</f>
        <v>0</v>
      </c>
      <c r="AX58" s="34"/>
      <c r="AY58" s="7"/>
      <c r="AZ58" s="7"/>
      <c r="BA58" s="7"/>
      <c r="BB58" s="37"/>
      <c r="BC58" s="37">
        <f>BB58-BD58</f>
        <v>0</v>
      </c>
      <c r="BD58" s="37"/>
    </row>
    <row r="59" spans="2:56" ht="15" hidden="1">
      <c r="B59" s="197">
        <f>E49+E50+E51+E52+E53+E54+E55+E56+E57+E58</f>
        <v>0</v>
      </c>
      <c r="C59" s="198"/>
      <c r="D59" s="198"/>
      <c r="E59" s="199"/>
      <c r="F59" s="200">
        <f>I49+I50+I51+I52+I53+I54+I55+I56+I57+I58</f>
        <v>0</v>
      </c>
      <c r="G59" s="201"/>
      <c r="H59" s="201"/>
      <c r="I59" s="202"/>
      <c r="J59" s="197">
        <f>M49+M50+M51+M52+M53+M54+M55+M56+M57+M58</f>
        <v>0</v>
      </c>
      <c r="K59" s="198"/>
      <c r="L59" s="198"/>
      <c r="M59" s="199"/>
      <c r="N59" s="200">
        <f>Q49+Q50+Q51+Q52+Q53+Q54+Q55+Q56+Q57+Q58</f>
        <v>0</v>
      </c>
      <c r="O59" s="201"/>
      <c r="P59" s="201"/>
      <c r="Q59" s="203"/>
      <c r="R59" s="197">
        <f>U49+U50+U51+U52+U53+U54+U55+U56+U57+U58</f>
        <v>0</v>
      </c>
      <c r="S59" s="198"/>
      <c r="T59" s="198"/>
      <c r="U59" s="199"/>
      <c r="V59" s="200">
        <f>Y49+Y50+Y51+Y52+Y53+Y54+Y55+Y56+Y57+Y58</f>
        <v>0</v>
      </c>
      <c r="W59" s="201"/>
      <c r="X59" s="201"/>
      <c r="Y59" s="203"/>
      <c r="Z59" s="197">
        <f>AC49+AC50+AC51+AC52+AC53+AC54+AC55+AC56+AC57+AC58</f>
        <v>0</v>
      </c>
      <c r="AA59" s="198"/>
      <c r="AB59" s="198"/>
      <c r="AC59" s="199"/>
      <c r="AD59" s="200">
        <f>AG49+AG50+AG51+AG52+AG53+AG54+AG55+AG56+AG57+AG58</f>
        <v>0</v>
      </c>
      <c r="AE59" s="201"/>
      <c r="AF59" s="201"/>
      <c r="AG59" s="203"/>
      <c r="AH59" s="197">
        <f>AK49+AK50+AK51+AK52+AK53+AK54+AK55+AK56+AK57+AK58</f>
        <v>0</v>
      </c>
      <c r="AI59" s="198"/>
      <c r="AJ59" s="198"/>
      <c r="AK59" s="199"/>
      <c r="AL59" s="200">
        <f>AO49+AO50+AO51+AO52+AO53+AO54+AO55+AO56+AO57+AO58</f>
        <v>0</v>
      </c>
      <c r="AM59" s="201"/>
      <c r="AN59" s="201"/>
      <c r="AO59" s="203"/>
      <c r="AP59" s="197">
        <f>AS49+AS50+AS51+AS52+AS53+AS54+AS55+AS56+AS57+AS58</f>
        <v>0</v>
      </c>
      <c r="AQ59" s="198"/>
      <c r="AR59" s="198"/>
      <c r="AS59" s="199"/>
      <c r="AT59" s="200">
        <f>AW49+AW50+AW51+AW52+AW53+AW54+AW55+AW56+AW57+AW58</f>
        <v>0</v>
      </c>
      <c r="AU59" s="201"/>
      <c r="AV59" s="201"/>
      <c r="AW59" s="203"/>
      <c r="AX59" s="35"/>
      <c r="AY59" s="7"/>
      <c r="AZ59" s="7"/>
      <c r="BA59" s="7"/>
      <c r="BB59" s="35"/>
      <c r="BC59" s="35"/>
      <c r="BD59" s="35"/>
    </row>
    <row r="60" spans="2:56" ht="13.5" hidden="1" thickBot="1">
      <c r="B60" s="204" t="str">
        <f>IF(B59&gt;F59,"1",IF(B59=F59,"0", IF(B59&lt;F59,"0")))</f>
        <v>0</v>
      </c>
      <c r="C60" s="205"/>
      <c r="D60" s="205"/>
      <c r="E60" s="206"/>
      <c r="F60" s="207" t="str">
        <f>IF(F59&gt;B59,"1",IF(F59=B59,"0", IF(F59&lt;B59,"0")))</f>
        <v>0</v>
      </c>
      <c r="G60" s="208"/>
      <c r="H60" s="208"/>
      <c r="I60" s="209"/>
      <c r="J60" s="204" t="str">
        <f>IF(J59&gt;N59,"1",IF(J59=N59,"0", IF(J59&lt;N59,"0")))</f>
        <v>0</v>
      </c>
      <c r="K60" s="205"/>
      <c r="L60" s="205"/>
      <c r="M60" s="206"/>
      <c r="N60" s="207" t="str">
        <f>IF(N59&gt;J59,"1",IF(N59=J59,"0", IF(N59&lt;J59,"0")))</f>
        <v>0</v>
      </c>
      <c r="O60" s="208"/>
      <c r="P60" s="208"/>
      <c r="Q60" s="209"/>
      <c r="R60" s="204" t="str">
        <f>IF(R59&gt;V59,"1",IF(R59=V59,"0", IF(R59&lt;V59,"0")))</f>
        <v>0</v>
      </c>
      <c r="S60" s="205"/>
      <c r="T60" s="205"/>
      <c r="U60" s="206"/>
      <c r="V60" s="207" t="str">
        <f>IF(V59&gt;R59,"1",IF(V59=R59,"0", IF(V59&lt;R59,"0")))</f>
        <v>0</v>
      </c>
      <c r="W60" s="208"/>
      <c r="X60" s="208"/>
      <c r="Y60" s="209"/>
      <c r="Z60" s="204" t="str">
        <f>IF(Z59&gt;AD59,"1",IF(Z59=AD59,"0", IF(Z59&lt;AD59,"0")))</f>
        <v>0</v>
      </c>
      <c r="AA60" s="205"/>
      <c r="AB60" s="205"/>
      <c r="AC60" s="206"/>
      <c r="AD60" s="207" t="str">
        <f>IF(AD59&gt;Z59,"1",IF(AD59=Z59,"0", IF(AD59&lt;Z59,"0")))</f>
        <v>0</v>
      </c>
      <c r="AE60" s="208"/>
      <c r="AF60" s="208"/>
      <c r="AG60" s="209"/>
      <c r="AH60" s="204" t="str">
        <f>IF(AH59&gt;AL59,"1",IF(AH59=AL59,"0", IF(AH59&lt;AL59,"0")))</f>
        <v>0</v>
      </c>
      <c r="AI60" s="205"/>
      <c r="AJ60" s="205"/>
      <c r="AK60" s="206"/>
      <c r="AL60" s="207" t="str">
        <f>IF(AL59&gt;AH59,"1",IF(AL59=AH59,"0", IF(AL59&lt;AH59,"0")))</f>
        <v>0</v>
      </c>
      <c r="AM60" s="208"/>
      <c r="AN60" s="208"/>
      <c r="AO60" s="209"/>
      <c r="AP60" s="204" t="str">
        <f>IF(AP59&gt;AT59,"1",IF(AP59=AT59,"0", IF(AP59&lt;AT59,"0")))</f>
        <v>0</v>
      </c>
      <c r="AQ60" s="205"/>
      <c r="AR60" s="205"/>
      <c r="AS60" s="206"/>
      <c r="AT60" s="207" t="str">
        <f>IF(AT59&gt;AP59,"1",IF(AT59=AP59,"0", IF(AT59&lt;AP59,"0")))</f>
        <v>0</v>
      </c>
      <c r="AU60" s="208"/>
      <c r="AV60" s="208"/>
      <c r="AW60" s="209"/>
      <c r="AX60" s="35"/>
      <c r="AY60" s="7"/>
      <c r="AZ60" s="7"/>
      <c r="BA60" s="7"/>
      <c r="BB60" s="35"/>
      <c r="BC60" s="35"/>
      <c r="BD60" s="35"/>
    </row>
    <row r="61" spans="2:56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36"/>
      <c r="BB61" s="36"/>
      <c r="BC61" s="36"/>
      <c r="BD61" s="36"/>
    </row>
    <row r="62" spans="2:56" hidden="1">
      <c r="AX62" s="36"/>
      <c r="BB62" s="36"/>
      <c r="BC62" s="36"/>
      <c r="BD62" s="36"/>
    </row>
    <row r="63" spans="2:56" hidden="1">
      <c r="AX63" s="36"/>
      <c r="BB63" s="36"/>
      <c r="BC63" s="36"/>
      <c r="BD63" s="36"/>
    </row>
    <row r="64" spans="2:56" hidden="1">
      <c r="B64" s="210" t="str">
        <f>Лист1!A61</f>
        <v>Проф.прогноза</v>
      </c>
      <c r="C64" s="210"/>
      <c r="D64" s="210"/>
      <c r="E64" s="210"/>
      <c r="F64" s="210"/>
      <c r="G64" s="61"/>
      <c r="H64" s="211">
        <f>B80+J80+R80+Z80+AH80+AP80</f>
        <v>0</v>
      </c>
      <c r="I64" s="212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35"/>
      <c r="AY64" s="7"/>
      <c r="AZ64" s="7"/>
      <c r="BA64" s="7"/>
      <c r="BB64" s="35"/>
      <c r="BC64" s="35"/>
      <c r="BD64" s="35"/>
    </row>
    <row r="65" spans="2:56" hidden="1">
      <c r="B65" s="213" t="str">
        <f>Лист1!A68</f>
        <v>Команда 8</v>
      </c>
      <c r="C65" s="213"/>
      <c r="D65" s="213"/>
      <c r="E65" s="213"/>
      <c r="F65" s="213"/>
      <c r="G65" s="73"/>
      <c r="H65" s="214">
        <f>F80+N80+V80+AD80+AL80+AT80</f>
        <v>0</v>
      </c>
      <c r="I65" s="215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35"/>
      <c r="AY65" s="7"/>
      <c r="AZ65" s="7"/>
      <c r="BA65" s="7"/>
      <c r="BB65" s="35"/>
      <c r="BC65" s="35"/>
      <c r="BD65" s="35"/>
    </row>
    <row r="66" spans="2:56" ht="13.5" hidden="1" thickBot="1">
      <c r="B66" s="7"/>
      <c r="C66" s="7"/>
      <c r="D66" s="7"/>
      <c r="E66" s="7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35"/>
      <c r="AY66" s="7"/>
      <c r="AZ66" s="7"/>
      <c r="BA66" s="7"/>
      <c r="BB66" s="35"/>
      <c r="BC66" s="35"/>
      <c r="BD66" s="35"/>
    </row>
    <row r="67" spans="2:56" hidden="1">
      <c r="B67" s="216" t="str">
        <f>Лист1!A62</f>
        <v>Игрок 19</v>
      </c>
      <c r="C67" s="217"/>
      <c r="D67" s="217"/>
      <c r="E67" s="218"/>
      <c r="F67" s="219" t="str">
        <f>Лист1!A69</f>
        <v>Игрок 19</v>
      </c>
      <c r="G67" s="220"/>
      <c r="H67" s="220"/>
      <c r="I67" s="221"/>
      <c r="J67" s="216" t="str">
        <f>Лист1!A63</f>
        <v>Игрок 20</v>
      </c>
      <c r="K67" s="217"/>
      <c r="L67" s="217"/>
      <c r="M67" s="218"/>
      <c r="N67" s="219" t="str">
        <f>Лист1!A70</f>
        <v>Игрок 20</v>
      </c>
      <c r="O67" s="220"/>
      <c r="P67" s="220"/>
      <c r="Q67" s="221"/>
      <c r="R67" s="216" t="str">
        <f>Лист1!A64</f>
        <v>Игрок 21</v>
      </c>
      <c r="S67" s="217"/>
      <c r="T67" s="217"/>
      <c r="U67" s="218"/>
      <c r="V67" s="219" t="str">
        <f>Лист1!A71</f>
        <v>Игрок 21</v>
      </c>
      <c r="W67" s="220"/>
      <c r="X67" s="220"/>
      <c r="Y67" s="221"/>
      <c r="Z67" s="216" t="str">
        <f>Лист1!A65</f>
        <v>Игрок 22</v>
      </c>
      <c r="AA67" s="217"/>
      <c r="AB67" s="217"/>
      <c r="AC67" s="218"/>
      <c r="AD67" s="219" t="str">
        <f>Лист1!A72</f>
        <v>Игрок 22</v>
      </c>
      <c r="AE67" s="220"/>
      <c r="AF67" s="220"/>
      <c r="AG67" s="221"/>
      <c r="AH67" s="216" t="str">
        <f>Лист1!A66</f>
        <v>Игрок 23</v>
      </c>
      <c r="AI67" s="217"/>
      <c r="AJ67" s="217"/>
      <c r="AK67" s="218"/>
      <c r="AL67" s="219" t="str">
        <f>Лист1!A73</f>
        <v>Игрок 23</v>
      </c>
      <c r="AM67" s="220"/>
      <c r="AN67" s="220"/>
      <c r="AO67" s="221"/>
      <c r="AP67" s="216" t="str">
        <f>Лист1!A67</f>
        <v>Игрок 24</v>
      </c>
      <c r="AQ67" s="217"/>
      <c r="AR67" s="217"/>
      <c r="AS67" s="218"/>
      <c r="AT67" s="219" t="str">
        <f>Лист1!A74</f>
        <v>Игрок 24</v>
      </c>
      <c r="AU67" s="220"/>
      <c r="AV67" s="220"/>
      <c r="AW67" s="221"/>
      <c r="AX67" s="35"/>
      <c r="AY67" s="7"/>
      <c r="AZ67" s="7"/>
      <c r="BA67" s="7"/>
      <c r="BB67" s="196" t="s">
        <v>1</v>
      </c>
      <c r="BC67" s="196"/>
      <c r="BD67" s="196"/>
    </row>
    <row r="68" spans="2:56" hidden="1">
      <c r="B68" s="222" t="s">
        <v>2</v>
      </c>
      <c r="C68" s="223"/>
      <c r="D68" s="224"/>
      <c r="E68" s="57" t="s">
        <v>3</v>
      </c>
      <c r="F68" s="225" t="s">
        <v>2</v>
      </c>
      <c r="G68" s="226"/>
      <c r="H68" s="227"/>
      <c r="I68" s="74" t="s">
        <v>3</v>
      </c>
      <c r="J68" s="222" t="s">
        <v>2</v>
      </c>
      <c r="K68" s="223"/>
      <c r="L68" s="224"/>
      <c r="M68" s="57" t="s">
        <v>3</v>
      </c>
      <c r="N68" s="225" t="s">
        <v>2</v>
      </c>
      <c r="O68" s="226"/>
      <c r="P68" s="227"/>
      <c r="Q68" s="78" t="s">
        <v>3</v>
      </c>
      <c r="R68" s="222" t="s">
        <v>2</v>
      </c>
      <c r="S68" s="223"/>
      <c r="T68" s="224"/>
      <c r="U68" s="57" t="s">
        <v>3</v>
      </c>
      <c r="V68" s="225" t="s">
        <v>2</v>
      </c>
      <c r="W68" s="226"/>
      <c r="X68" s="227"/>
      <c r="Y68" s="78" t="s">
        <v>3</v>
      </c>
      <c r="Z68" s="222" t="s">
        <v>2</v>
      </c>
      <c r="AA68" s="223"/>
      <c r="AB68" s="224"/>
      <c r="AC68" s="57" t="s">
        <v>3</v>
      </c>
      <c r="AD68" s="225" t="s">
        <v>2</v>
      </c>
      <c r="AE68" s="226"/>
      <c r="AF68" s="227"/>
      <c r="AG68" s="78" t="s">
        <v>3</v>
      </c>
      <c r="AH68" s="222" t="s">
        <v>2</v>
      </c>
      <c r="AI68" s="223"/>
      <c r="AJ68" s="224"/>
      <c r="AK68" s="57" t="s">
        <v>3</v>
      </c>
      <c r="AL68" s="225" t="s">
        <v>2</v>
      </c>
      <c r="AM68" s="226"/>
      <c r="AN68" s="227"/>
      <c r="AO68" s="78" t="s">
        <v>3</v>
      </c>
      <c r="AP68" s="222" t="s">
        <v>2</v>
      </c>
      <c r="AQ68" s="223"/>
      <c r="AR68" s="224"/>
      <c r="AS68" s="57" t="s">
        <v>3</v>
      </c>
      <c r="AT68" s="225" t="s">
        <v>2</v>
      </c>
      <c r="AU68" s="226"/>
      <c r="AV68" s="227"/>
      <c r="AW68" s="78" t="s">
        <v>3</v>
      </c>
      <c r="AX68" s="35"/>
      <c r="AY68" s="7"/>
      <c r="AZ68" s="7"/>
      <c r="BA68" s="7"/>
      <c r="BB68" s="196"/>
      <c r="BC68" s="196"/>
      <c r="BD68" s="196"/>
    </row>
    <row r="69" spans="2:56" hidden="1">
      <c r="B69" s="58" t="str">
        <f>MID(Лист1!$B$62,1,1)</f>
        <v>1</v>
      </c>
      <c r="C69" s="59">
        <f>B69-D69</f>
        <v>1</v>
      </c>
      <c r="D69" s="59" t="str">
        <f>MID(Лист1!$B$62,2,1)</f>
        <v>0</v>
      </c>
      <c r="E69" s="60" t="str">
        <f>IF((LEN($BB9)=0),"0",IF(AND(B69=$BB9,D69=$BD9),"5",IF(AND(C69=$BB9-$BD9,C69=0),"3",IF(AND(C69=$BB9-$BD9,OR(C69&gt;0,C69&lt;0)),"3",IF(AND(C69&gt;0,$BB9-$BD9&gt;0),"2",IF(AND(C69&lt;0,$BB9-$BD9&lt;0),"2","0"))))))</f>
        <v>0</v>
      </c>
      <c r="F69" s="75" t="str">
        <f>MID(Лист1!$B$69,1,1)</f>
        <v>1</v>
      </c>
      <c r="G69" s="76">
        <f t="shared" ref="G69:G76" si="80">F69-H69</f>
        <v>1</v>
      </c>
      <c r="H69" s="76" t="str">
        <f>MID(Лист1!$B$69,2,1)</f>
        <v>0</v>
      </c>
      <c r="I69" s="77" t="str">
        <f>IF((LEN($BB9)=0),"0",IF(AND(F69=$BB9,H69=$BD9),"5",IF(AND(G69=$BB9-$BD9,G69=0),"3",IF(AND(G69=$BB9-$BD9,OR(G69&gt;0,G69&lt;0)),"3",IF(AND(G69&gt;0,$BB9-$BD9&gt;0),"2",IF(AND(G69&lt;0,$BB9-$BD9&lt;0),"2","0"))))))</f>
        <v>0</v>
      </c>
      <c r="J69" s="58" t="str">
        <f>MID(Лист1!$B$63,1,1)</f>
        <v>1</v>
      </c>
      <c r="K69" s="59">
        <f>J69-L69</f>
        <v>1</v>
      </c>
      <c r="L69" s="59" t="str">
        <f>MID(Лист1!$B$63,2,1)</f>
        <v>0</v>
      </c>
      <c r="M69" s="60" t="str">
        <f>IF((LEN($BB9)=0),"0",IF(AND(J69=$BB9,L69=$BD9),"5",IF(AND(K69=$BB9-$BD9,K69=0),"3",IF(AND(K69=$BB9-$BD9,OR(K69&gt;0,K69&lt;0)),"3",IF(AND(K69&gt;0,$BB9-$BD9&gt;0),"2",IF(AND(K69&lt;0,$BB9-$BD9&lt;0),"2","0"))))))</f>
        <v>0</v>
      </c>
      <c r="N69" s="75" t="str">
        <f>MID(Лист1!$B$70,1,1)</f>
        <v>1</v>
      </c>
      <c r="O69" s="76">
        <f t="shared" ref="O69:O76" si="81">N69-P69</f>
        <v>1</v>
      </c>
      <c r="P69" s="76" t="str">
        <f>MID(Лист1!$B$70,2,1)</f>
        <v>0</v>
      </c>
      <c r="Q69" s="79" t="str">
        <f>IF((LEN($BB9)=0),"0",IF(AND(N69=$BB9,P69=$BD9),"5",IF(AND(O69=$BB9-$BD9,O69=0),"3",IF(AND(O69=$BB9-$BD9,OR(O69&gt;0,O69&lt;0)),"3",IF(AND(O69&gt;0,$BB9-$BD9&gt;0),"2",IF(AND(O69&lt;0,$BB9-$BD9&lt;0),"2","0"))))))</f>
        <v>0</v>
      </c>
      <c r="R69" s="58" t="str">
        <f>MID(Лист1!$B$64,1,1)</f>
        <v>1</v>
      </c>
      <c r="S69" s="59">
        <f t="shared" ref="S69:S76" si="82">R69-T69</f>
        <v>1</v>
      </c>
      <c r="T69" s="59" t="str">
        <f>MID(Лист1!$B$64,2,1)</f>
        <v>0</v>
      </c>
      <c r="U69" s="60" t="str">
        <f>IF((LEN($BB9)=0),"0",IF(AND(R69=$BB9,T69=$BD9),"5",IF(AND(S69=$BB9-$BD9,S69=0),"3",IF(AND(S69=$BB9-$BD9,OR(S69&gt;0,S69&lt;0)),"3",IF(AND(S69&gt;0,$BB9-$BD9&gt;0),"2",IF(AND(S69&lt;0,$BB9-$BD9&lt;0),"2","0"))))))</f>
        <v>0</v>
      </c>
      <c r="V69" s="75" t="str">
        <f>MID(Лист1!$B$71,1,1)</f>
        <v>1</v>
      </c>
      <c r="W69" s="76">
        <f t="shared" ref="W69:W76" si="83">V69-X69</f>
        <v>1</v>
      </c>
      <c r="X69" s="76" t="str">
        <f>MID(Лист1!$B$71,2,1)</f>
        <v>0</v>
      </c>
      <c r="Y69" s="79" t="str">
        <f>IF((LEN($BB9)=0),"0",IF(AND(V69=$BB9,X69=$BD9),"5",IF(AND(W69=$BB9-$BD9,W69=0),"3",IF(AND(W69=$BB9-$BD9,OR(W69&gt;0,W69&lt;0)),"3",IF(AND(W69&gt;0,$BB9-$BD9&gt;0),"2",IF(AND(W69&lt;0,$BB9-$BD9&lt;0),"2","0"))))))</f>
        <v>0</v>
      </c>
      <c r="Z69" s="58" t="str">
        <f>MID(Лист1!$B$65,1,1)</f>
        <v>1</v>
      </c>
      <c r="AA69" s="59">
        <f t="shared" ref="AA69:AA76" si="84">Z69-AB69</f>
        <v>1</v>
      </c>
      <c r="AB69" s="59" t="str">
        <f>MID(Лист1!$B$65,2,1)</f>
        <v>0</v>
      </c>
      <c r="AC69" s="60" t="str">
        <f>IF((LEN($BB9)=0),"0",IF(AND(Z69=$BB9,AB69=$BD9),"5",IF(AND(AA69=$BB9-$BD9,AA69=0),"3",IF(AND(AA69=$BB9-$BD9,OR(AA69&gt;0,AA69&lt;0)),"3",IF(AND(AA69&gt;0,$BB9-$BD9&gt;0),"2",IF(AND(AA69&lt;0,$BB9-$BD9&lt;0),"2","0"))))))</f>
        <v>0</v>
      </c>
      <c r="AD69" s="75" t="str">
        <f>MID(Лист1!$B$72,1,1)</f>
        <v>1</v>
      </c>
      <c r="AE69" s="76">
        <f t="shared" ref="AE69:AE76" si="85">AD69-AF69</f>
        <v>1</v>
      </c>
      <c r="AF69" s="76" t="str">
        <f>MID(Лист1!$B$72,2,1)</f>
        <v>0</v>
      </c>
      <c r="AG69" s="79" t="str">
        <f>IF((LEN($BB9)=0),"0",IF(AND(AD69=$BB9,AF69=$BD9),"5",IF(AND(AE69=$BB9-$BD9,AE69=0),"3",IF(AND(AE69=$BB9-$BD9,OR(AE69&gt;0,AE69&lt;0)),"3",IF(AND(AE69&gt;0,$BB9-$BD9&gt;0),"2",IF(AND(AE69&lt;0,$BB9-$BD9&lt;0),"2","0"))))))</f>
        <v>0</v>
      </c>
      <c r="AH69" s="58" t="str">
        <f>MID(Лист1!$B$66,1,1)</f>
        <v>1</v>
      </c>
      <c r="AI69" s="59">
        <f t="shared" ref="AI69:AI76" si="86">AH69-AJ69</f>
        <v>1</v>
      </c>
      <c r="AJ69" s="59" t="str">
        <f>MID(Лист1!$B$66,2,1)</f>
        <v>0</v>
      </c>
      <c r="AK69" s="60" t="str">
        <f>IF((LEN($BB9)=0),"0",IF(AND(AH69=$BB9,AJ69=$BD9),"5",IF(AND(AI69=$BB9-$BD9,AI69=0),"3",IF(AND(AI69=$BB9-$BD9,OR(AI69&gt;0,AI69&lt;0)),"3",IF(AND(AI69&gt;0,$BB9-$BD9&gt;0),"2",IF(AND(AI69&lt;0,$BB9-$BD9&lt;0),"2","0"))))))</f>
        <v>0</v>
      </c>
      <c r="AL69" s="75" t="str">
        <f>MID(Лист1!$B$73,1,1)</f>
        <v>1</v>
      </c>
      <c r="AM69" s="76">
        <f t="shared" ref="AM69:AM76" si="87">AL69-AN69</f>
        <v>1</v>
      </c>
      <c r="AN69" s="76" t="str">
        <f>MID(Лист1!$B$73,2,1)</f>
        <v>0</v>
      </c>
      <c r="AO69" s="79" t="str">
        <f>IF((LEN($BB9)=0),"0",IF(AND(AL69=$BB9,AN69=$BD9),"5",IF(AND(AM69=$BB9-$BD9,AM69=0),"3",IF(AND(AM69=$BB9-$BD9,OR(AM69&gt;0,AM69&lt;0)),"3",IF(AND(AM69&gt;0,$BB9-$BD9&gt;0),"2",IF(AND(AM69&lt;0,$BB9-$BD9&lt;0),"2","0"))))))</f>
        <v>0</v>
      </c>
      <c r="AP69" s="58" t="str">
        <f>MID(Лист1!$B$67,1,1)</f>
        <v>1</v>
      </c>
      <c r="AQ69" s="59">
        <f t="shared" ref="AQ69:AQ76" si="88">AP69-AR69</f>
        <v>1</v>
      </c>
      <c r="AR69" s="59" t="str">
        <f>MID(Лист1!$B$67,2,1)</f>
        <v>0</v>
      </c>
      <c r="AS69" s="60" t="str">
        <f>IF((LEN($BB9)=0),"0",IF(AND(AP69=$BB9,AR69=$BD9),"5",IF(AND(AQ69=$BB9-$BD9,AQ69=0),"3",IF(AND(AQ69=$BB9-$BD9,OR(AQ69&gt;0,AQ69&lt;0)),"3",IF(AND(AQ69&gt;0,$BB9-$BD9&gt;0),"2",IF(AND(AQ69&lt;0,$BB9-$BD9&lt;0),"2","0"))))))</f>
        <v>0</v>
      </c>
      <c r="AT69" s="75" t="str">
        <f>MID(Лист1!$B$74,1,1)</f>
        <v>1</v>
      </c>
      <c r="AU69" s="76">
        <f t="shared" ref="AU69:AU76" si="89">AT69-AV69</f>
        <v>1</v>
      </c>
      <c r="AV69" s="76" t="str">
        <f>MID(Лист1!$B$74,2,1)</f>
        <v>0</v>
      </c>
      <c r="AW69" s="79" t="str">
        <f>IF((LEN($BB9)=0),"0",IF(AND(AT69=$BB9,AV69=$BD9),"5",IF(AND(AU69=$BB9-$BD9,AU69=0),"3",IF(AND(AU69=$BB9-$BD9,OR(AU69&gt;0,AU69&lt;0)),"3",IF(AND(AU69&gt;0,$BB9-$BD9&gt;0),"2",IF(AND(AU69&lt;0,$BB9-$BD9&lt;0),"2","0"))))))</f>
        <v>0</v>
      </c>
      <c r="AX69" s="32" t="str">
        <f>AX49</f>
        <v>Дармштадт - Штутгарт</v>
      </c>
      <c r="AY69" s="7"/>
      <c r="AZ69" s="7"/>
      <c r="BA69" s="7"/>
      <c r="BB69" s="38" t="str">
        <f>IF((LEN(BB29)=0)," ",BB29)</f>
        <v>2</v>
      </c>
      <c r="BC69" s="33">
        <f t="shared" ref="BC69:BC78" si="90">BB69-BD69</f>
        <v>0</v>
      </c>
      <c r="BD69" s="38" t="str">
        <f>IF((LEN(BD29)=0)," ",BD29)</f>
        <v>2</v>
      </c>
    </row>
    <row r="70" spans="2:56" hidden="1">
      <c r="B70" s="58" t="str">
        <f>MID(Лист1!$B$62,3,1)</f>
        <v>2</v>
      </c>
      <c r="C70" s="59">
        <f t="shared" ref="C70:C75" si="91">B70-D70</f>
        <v>1</v>
      </c>
      <c r="D70" s="59" t="str">
        <f>MID(Лист1!$B$62,4,1)</f>
        <v>1</v>
      </c>
      <c r="E70" s="60" t="str">
        <f t="shared" ref="E70:E76" si="92">IF((LEN($BB10)=0),"0",IF(AND(B70=$BB10,D70=$BD10),"5",IF(AND(C70=$BB10-$BD10,C70=0),"3",IF(AND(C70=$BB10-$BD10,OR(C70&gt;0,C70&lt;0)),"3",IF(AND(C70&gt;0,$BB10-$BD10&gt;0),"2",IF(AND(C70&lt;0,$BB10-$BD10&lt;0),"2","0"))))))</f>
        <v>0</v>
      </c>
      <c r="F70" s="75" t="str">
        <f>MID(Лист1!$B$69,3,1)</f>
        <v>2</v>
      </c>
      <c r="G70" s="76">
        <f t="shared" si="80"/>
        <v>1</v>
      </c>
      <c r="H70" s="76" t="str">
        <f>MID(Лист1!$B$69,4,1)</f>
        <v>1</v>
      </c>
      <c r="I70" s="77" t="str">
        <f t="shared" ref="I70:I76" si="93">IF((LEN($BB10)=0),"0",IF(AND(F70=$BB10,H70=$BD10),"5",IF(AND(G70=$BB10-$BD10,G70=0),"3",IF(AND(G70=$BB10-$BD10,OR(G70&gt;0,G70&lt;0)),"3",IF(AND(G70&gt;0,$BB10-$BD10&gt;0),"2",IF(AND(G70&lt;0,$BB10-$BD10&lt;0),"2","0"))))))</f>
        <v>0</v>
      </c>
      <c r="J70" s="58" t="str">
        <f>MID(Лист1!$B$63,3,1)</f>
        <v>2</v>
      </c>
      <c r="K70" s="59">
        <f t="shared" ref="K70:K75" si="94">J70-L70</f>
        <v>1</v>
      </c>
      <c r="L70" s="59" t="str">
        <f>MID(Лист1!$B$63,4,1)</f>
        <v>1</v>
      </c>
      <c r="M70" s="60" t="str">
        <f t="shared" ref="M70:M76" si="95">IF((LEN($BB10)=0),"0",IF(AND(J70=$BB10,L70=$BD10),"5",IF(AND(K70=$BB10-$BD10,K70=0),"3",IF(AND(K70=$BB10-$BD10,OR(K70&gt;0,K70&lt;0)),"3",IF(AND(K70&gt;0,$BB10-$BD10&gt;0),"2",IF(AND(K70&lt;0,$BB10-$BD10&lt;0),"2","0"))))))</f>
        <v>0</v>
      </c>
      <c r="N70" s="75" t="str">
        <f>MID(Лист1!$B$70,3,1)</f>
        <v>2</v>
      </c>
      <c r="O70" s="76">
        <f t="shared" si="81"/>
        <v>1</v>
      </c>
      <c r="P70" s="76" t="str">
        <f>MID(Лист1!$B$70,4,1)</f>
        <v>1</v>
      </c>
      <c r="Q70" s="79" t="str">
        <f t="shared" ref="Q70:Q76" si="96">IF((LEN($BB10)=0),"0",IF(AND(N70=$BB10,P70=$BD10),"5",IF(AND(O70=$BB10-$BD10,O70=0),"3",IF(AND(O70=$BB10-$BD10,OR(O70&gt;0,O70&lt;0)),"3",IF(AND(O70&gt;0,$BB10-$BD10&gt;0),"2",IF(AND(O70&lt;0,$BB10-$BD10&lt;0),"2","0"))))))</f>
        <v>0</v>
      </c>
      <c r="R70" s="58" t="str">
        <f>MID(Лист1!$B$64,3,1)</f>
        <v>2</v>
      </c>
      <c r="S70" s="59">
        <f t="shared" si="82"/>
        <v>1</v>
      </c>
      <c r="T70" s="59" t="str">
        <f>MID(Лист1!$B$64,4,1)</f>
        <v>1</v>
      </c>
      <c r="U70" s="60" t="str">
        <f t="shared" ref="U70:U76" si="97">IF((LEN($BB10)=0),"0",IF(AND(R70=$BB10,T70=$BD10),"5",IF(AND(S70=$BB10-$BD10,S70=0),"3",IF(AND(S70=$BB10-$BD10,OR(S70&gt;0,S70&lt;0)),"3",IF(AND(S70&gt;0,$BB10-$BD10&gt;0),"2",IF(AND(S70&lt;0,$BB10-$BD10&lt;0),"2","0"))))))</f>
        <v>0</v>
      </c>
      <c r="V70" s="75" t="str">
        <f>MID(Лист1!$B$71,3,1)</f>
        <v>2</v>
      </c>
      <c r="W70" s="76">
        <f t="shared" si="83"/>
        <v>1</v>
      </c>
      <c r="X70" s="76" t="str">
        <f>MID(Лист1!$B$71,4,1)</f>
        <v>1</v>
      </c>
      <c r="Y70" s="79" t="str">
        <f t="shared" ref="Y70:Y76" si="98">IF((LEN($BB10)=0),"0",IF(AND(V70=$BB10,X70=$BD10),"5",IF(AND(W70=$BB10-$BD10,W70=0),"3",IF(AND(W70=$BB10-$BD10,OR(W70&gt;0,W70&lt;0)),"3",IF(AND(W70&gt;0,$BB10-$BD10&gt;0),"2",IF(AND(W70&lt;0,$BB10-$BD10&lt;0),"2","0"))))))</f>
        <v>0</v>
      </c>
      <c r="Z70" s="58" t="str">
        <f>MID(Лист1!$B$65,3,1)</f>
        <v>2</v>
      </c>
      <c r="AA70" s="59">
        <f t="shared" si="84"/>
        <v>1</v>
      </c>
      <c r="AB70" s="59" t="str">
        <f>MID(Лист1!$B$65,4,1)</f>
        <v>1</v>
      </c>
      <c r="AC70" s="60" t="str">
        <f t="shared" ref="AC70:AC76" si="99">IF((LEN($BB10)=0),"0",IF(AND(Z70=$BB10,AB70=$BD10),"5",IF(AND(AA70=$BB10-$BD10,AA70=0),"3",IF(AND(AA70=$BB10-$BD10,OR(AA70&gt;0,AA70&lt;0)),"3",IF(AND(AA70&gt;0,$BB10-$BD10&gt;0),"2",IF(AND(AA70&lt;0,$BB10-$BD10&lt;0),"2","0"))))))</f>
        <v>0</v>
      </c>
      <c r="AD70" s="75" t="str">
        <f>MID(Лист1!$B$72,3,1)</f>
        <v>2</v>
      </c>
      <c r="AE70" s="76">
        <f t="shared" si="85"/>
        <v>1</v>
      </c>
      <c r="AF70" s="76" t="str">
        <f>MID(Лист1!$B$72,4,1)</f>
        <v>1</v>
      </c>
      <c r="AG70" s="79" t="str">
        <f t="shared" ref="AG70:AG76" si="100">IF((LEN($BB10)=0),"0",IF(AND(AD70=$BB10,AF70=$BD10),"5",IF(AND(AE70=$BB10-$BD10,AE70=0),"3",IF(AND(AE70=$BB10-$BD10,OR(AE70&gt;0,AE70&lt;0)),"3",IF(AND(AE70&gt;0,$BB10-$BD10&gt;0),"2",IF(AND(AE70&lt;0,$BB10-$BD10&lt;0),"2","0"))))))</f>
        <v>0</v>
      </c>
      <c r="AH70" s="58" t="str">
        <f>MID(Лист1!$B$66,3,1)</f>
        <v>2</v>
      </c>
      <c r="AI70" s="59">
        <f t="shared" si="86"/>
        <v>1</v>
      </c>
      <c r="AJ70" s="59" t="str">
        <f>MID(Лист1!$B$66,4,1)</f>
        <v>1</v>
      </c>
      <c r="AK70" s="60" t="str">
        <f t="shared" ref="AK70:AK76" si="101">IF((LEN($BB10)=0),"0",IF(AND(AH70=$BB10,AJ70=$BD10),"5",IF(AND(AI70=$BB10-$BD10,AI70=0),"3",IF(AND(AI70=$BB10-$BD10,OR(AI70&gt;0,AI70&lt;0)),"3",IF(AND(AI70&gt;0,$BB10-$BD10&gt;0),"2",IF(AND(AI70&lt;0,$BB10-$BD10&lt;0),"2","0"))))))</f>
        <v>0</v>
      </c>
      <c r="AL70" s="75" t="str">
        <f>MID(Лист1!$B$73,3,1)</f>
        <v>2</v>
      </c>
      <c r="AM70" s="76">
        <f t="shared" si="87"/>
        <v>1</v>
      </c>
      <c r="AN70" s="76" t="str">
        <f>MID(Лист1!$B$73,4,1)</f>
        <v>1</v>
      </c>
      <c r="AO70" s="79" t="str">
        <f t="shared" ref="AO70:AO76" si="102">IF((LEN($BB10)=0),"0",IF(AND(AL70=$BB10,AN70=$BD10),"5",IF(AND(AM70=$BB10-$BD10,AM70=0),"3",IF(AND(AM70=$BB10-$BD10,OR(AM70&gt;0,AM70&lt;0)),"3",IF(AND(AM70&gt;0,$BB10-$BD10&gt;0),"2",IF(AND(AM70&lt;0,$BB10-$BD10&lt;0),"2","0"))))))</f>
        <v>0</v>
      </c>
      <c r="AP70" s="58" t="str">
        <f>MID(Лист1!$B$67,3,1)</f>
        <v>2</v>
      </c>
      <c r="AQ70" s="59">
        <f t="shared" si="88"/>
        <v>1</v>
      </c>
      <c r="AR70" s="59" t="str">
        <f>MID(Лист1!$B$67,4,1)</f>
        <v>1</v>
      </c>
      <c r="AS70" s="60" t="str">
        <f t="shared" ref="AS70:AS76" si="103">IF((LEN($BB10)=0),"0",IF(AND(AP70=$BB10,AR70=$BD10),"5",IF(AND(AQ70=$BB10-$BD10,AQ70=0),"3",IF(AND(AQ70=$BB10-$BD10,OR(AQ70&gt;0,AQ70&lt;0)),"3",IF(AND(AQ70&gt;0,$BB10-$BD10&gt;0),"2",IF(AND(AQ70&lt;0,$BB10-$BD10&lt;0),"2","0"))))))</f>
        <v>0</v>
      </c>
      <c r="AT70" s="75" t="str">
        <f>MID(Лист1!$B$74,3,1)</f>
        <v>2</v>
      </c>
      <c r="AU70" s="76">
        <f t="shared" si="89"/>
        <v>1</v>
      </c>
      <c r="AV70" s="76" t="str">
        <f>MID(Лист1!$B$74,4,1)</f>
        <v>1</v>
      </c>
      <c r="AW70" s="79" t="str">
        <f t="shared" ref="AW70:AW76" si="104">IF((LEN($BB10)=0),"0",IF(AND(AT70=$BB10,AV70=$BD10),"5",IF(AND(AU70=$BB10-$BD10,AU70=0),"3",IF(AND(AU70=$BB10-$BD10,OR(AU70&gt;0,AU70&lt;0)),"3",IF(AND(AU70&gt;0,$BB10-$BD10&gt;0),"2",IF(AND(AU70&lt;0,$BB10-$BD10&lt;0),"2","0"))))))</f>
        <v>0</v>
      </c>
      <c r="AX70" s="32" t="str">
        <f t="shared" ref="AX70:AX76" si="105">AX50</f>
        <v>Ливерпуль - Тоттенхэм</v>
      </c>
      <c r="AY70" s="7"/>
      <c r="AZ70" s="7"/>
      <c r="BA70" s="7"/>
      <c r="BB70" s="33" t="str">
        <f t="shared" ref="BB70:BB76" si="106">BB50</f>
        <v>1</v>
      </c>
      <c r="BC70" s="33">
        <f t="shared" si="90"/>
        <v>0</v>
      </c>
      <c r="BD70" s="33" t="str">
        <f t="shared" ref="BD70:BD76" si="107">BD50</f>
        <v>1</v>
      </c>
    </row>
    <row r="71" spans="2:56" hidden="1">
      <c r="B71" s="58" t="str">
        <f>MID(Лист1!$B$62,5,1)</f>
        <v>1</v>
      </c>
      <c r="C71" s="59">
        <f t="shared" si="91"/>
        <v>-2</v>
      </c>
      <c r="D71" s="59" t="str">
        <f>MID(Лист1!$B$62,6,1)</f>
        <v>3</v>
      </c>
      <c r="E71" s="60" t="str">
        <f t="shared" si="92"/>
        <v>0</v>
      </c>
      <c r="F71" s="75" t="str">
        <f>MID(Лист1!$B$69,5,1)</f>
        <v>1</v>
      </c>
      <c r="G71" s="76">
        <f t="shared" si="80"/>
        <v>-2</v>
      </c>
      <c r="H71" s="76" t="str">
        <f>MID(Лист1!$B$69,6,1)</f>
        <v>3</v>
      </c>
      <c r="I71" s="77" t="str">
        <f t="shared" si="93"/>
        <v>0</v>
      </c>
      <c r="J71" s="58" t="str">
        <f>MID(Лист1!$B$63,5,1)</f>
        <v>1</v>
      </c>
      <c r="K71" s="59">
        <f t="shared" si="94"/>
        <v>-2</v>
      </c>
      <c r="L71" s="59" t="str">
        <f>MID(Лист1!$B$63,6,1)</f>
        <v>3</v>
      </c>
      <c r="M71" s="60" t="str">
        <f t="shared" si="95"/>
        <v>0</v>
      </c>
      <c r="N71" s="75" t="str">
        <f>MID(Лист1!$B$70,5,1)</f>
        <v>1</v>
      </c>
      <c r="O71" s="76">
        <f t="shared" si="81"/>
        <v>-2</v>
      </c>
      <c r="P71" s="76" t="str">
        <f>MID(Лист1!$B$70,6,1)</f>
        <v>3</v>
      </c>
      <c r="Q71" s="79" t="str">
        <f t="shared" si="96"/>
        <v>0</v>
      </c>
      <c r="R71" s="58" t="str">
        <f>MID(Лист1!$B$64,5,1)</f>
        <v>1</v>
      </c>
      <c r="S71" s="59">
        <f t="shared" si="82"/>
        <v>-2</v>
      </c>
      <c r="T71" s="59" t="str">
        <f>MID(Лист1!$B$64,6,1)</f>
        <v>3</v>
      </c>
      <c r="U71" s="60" t="str">
        <f t="shared" si="97"/>
        <v>0</v>
      </c>
      <c r="V71" s="75" t="str">
        <f>MID(Лист1!$B$71,5,1)</f>
        <v>1</v>
      </c>
      <c r="W71" s="76">
        <f t="shared" si="83"/>
        <v>-2</v>
      </c>
      <c r="X71" s="76" t="str">
        <f>MID(Лист1!$B$71,6,1)</f>
        <v>3</v>
      </c>
      <c r="Y71" s="79" t="str">
        <f t="shared" si="98"/>
        <v>0</v>
      </c>
      <c r="Z71" s="58" t="str">
        <f>MID(Лист1!$B$65,5,1)</f>
        <v>1</v>
      </c>
      <c r="AA71" s="59">
        <f t="shared" si="84"/>
        <v>-2</v>
      </c>
      <c r="AB71" s="59" t="str">
        <f>MID(Лист1!$B$65,6,1)</f>
        <v>3</v>
      </c>
      <c r="AC71" s="60" t="str">
        <f t="shared" si="99"/>
        <v>0</v>
      </c>
      <c r="AD71" s="75" t="str">
        <f>MID(Лист1!$B$72,5,1)</f>
        <v>1</v>
      </c>
      <c r="AE71" s="76">
        <f t="shared" si="85"/>
        <v>-2</v>
      </c>
      <c r="AF71" s="76" t="str">
        <f>MID(Лист1!$B$72,6,1)</f>
        <v>3</v>
      </c>
      <c r="AG71" s="79" t="str">
        <f t="shared" si="100"/>
        <v>0</v>
      </c>
      <c r="AH71" s="58" t="str">
        <f>MID(Лист1!$B$66,5,1)</f>
        <v>1</v>
      </c>
      <c r="AI71" s="59">
        <f t="shared" si="86"/>
        <v>-2</v>
      </c>
      <c r="AJ71" s="59" t="str">
        <f>MID(Лист1!$B$66,6,1)</f>
        <v>3</v>
      </c>
      <c r="AK71" s="60" t="str">
        <f t="shared" si="101"/>
        <v>0</v>
      </c>
      <c r="AL71" s="75" t="str">
        <f>MID(Лист1!$B$73,5,1)</f>
        <v>1</v>
      </c>
      <c r="AM71" s="76">
        <f t="shared" si="87"/>
        <v>-2</v>
      </c>
      <c r="AN71" s="76" t="str">
        <f>MID(Лист1!$B$73,6,1)</f>
        <v>3</v>
      </c>
      <c r="AO71" s="79" t="str">
        <f t="shared" si="102"/>
        <v>0</v>
      </c>
      <c r="AP71" s="58" t="str">
        <f>MID(Лист1!$B$67,5,1)</f>
        <v>1</v>
      </c>
      <c r="AQ71" s="59">
        <f t="shared" si="88"/>
        <v>-2</v>
      </c>
      <c r="AR71" s="59" t="str">
        <f>MID(Лист1!$B$67,6,1)</f>
        <v>3</v>
      </c>
      <c r="AS71" s="60" t="str">
        <f t="shared" si="103"/>
        <v>0</v>
      </c>
      <c r="AT71" s="75" t="str">
        <f>MID(Лист1!$B$74,5,1)</f>
        <v>1</v>
      </c>
      <c r="AU71" s="76">
        <f t="shared" si="89"/>
        <v>-2</v>
      </c>
      <c r="AV71" s="76" t="str">
        <f>MID(Лист1!$B$74,6,1)</f>
        <v>3</v>
      </c>
      <c r="AW71" s="79" t="str">
        <f t="shared" si="104"/>
        <v>0</v>
      </c>
      <c r="AX71" s="32" t="str">
        <f t="shared" si="105"/>
        <v>Ростов - Спартак</v>
      </c>
      <c r="AY71" s="7"/>
      <c r="AZ71" s="7"/>
      <c r="BA71" s="7"/>
      <c r="BB71" s="33" t="str">
        <f t="shared" si="106"/>
        <v>2</v>
      </c>
      <c r="BC71" s="33">
        <f t="shared" si="90"/>
        <v>2</v>
      </c>
      <c r="BD71" s="33" t="str">
        <f t="shared" si="107"/>
        <v>0</v>
      </c>
    </row>
    <row r="72" spans="2:56" hidden="1">
      <c r="B72" s="58" t="str">
        <f>MID(Лист1!$B$62,7,1)</f>
        <v>1</v>
      </c>
      <c r="C72" s="59">
        <f t="shared" si="91"/>
        <v>1</v>
      </c>
      <c r="D72" s="59" t="str">
        <f>MID(Лист1!$B$62,8,1)</f>
        <v>0</v>
      </c>
      <c r="E72" s="60" t="str">
        <f t="shared" si="92"/>
        <v>0</v>
      </c>
      <c r="F72" s="75" t="str">
        <f>MID(Лист1!$B$69,7,1)</f>
        <v>1</v>
      </c>
      <c r="G72" s="76">
        <f t="shared" si="80"/>
        <v>1</v>
      </c>
      <c r="H72" s="76" t="str">
        <f>MID(Лист1!$B$69,8,1)</f>
        <v>0</v>
      </c>
      <c r="I72" s="77" t="str">
        <f t="shared" si="93"/>
        <v>0</v>
      </c>
      <c r="J72" s="58" t="str">
        <f>MID(Лист1!$B$63,7,1)</f>
        <v>1</v>
      </c>
      <c r="K72" s="59">
        <f t="shared" si="94"/>
        <v>1</v>
      </c>
      <c r="L72" s="59" t="str">
        <f>MID(Лист1!$B$63,8,1)</f>
        <v>0</v>
      </c>
      <c r="M72" s="60" t="str">
        <f t="shared" si="95"/>
        <v>0</v>
      </c>
      <c r="N72" s="75" t="str">
        <f>MID(Лист1!$B$70,7,1)</f>
        <v>1</v>
      </c>
      <c r="O72" s="76">
        <f t="shared" si="81"/>
        <v>1</v>
      </c>
      <c r="P72" s="76" t="str">
        <f>MID(Лист1!$B$70,8,1)</f>
        <v>0</v>
      </c>
      <c r="Q72" s="79" t="str">
        <f t="shared" si="96"/>
        <v>0</v>
      </c>
      <c r="R72" s="58" t="str">
        <f>MID(Лист1!$B$64,7,1)</f>
        <v>1</v>
      </c>
      <c r="S72" s="59">
        <f t="shared" si="82"/>
        <v>1</v>
      </c>
      <c r="T72" s="59" t="str">
        <f>MID(Лист1!$B$64,8,1)</f>
        <v>0</v>
      </c>
      <c r="U72" s="60" t="str">
        <f t="shared" si="97"/>
        <v>0</v>
      </c>
      <c r="V72" s="75" t="str">
        <f>MID(Лист1!$B$71,7,1)</f>
        <v>1</v>
      </c>
      <c r="W72" s="76">
        <f t="shared" si="83"/>
        <v>1</v>
      </c>
      <c r="X72" s="76" t="str">
        <f>MID(Лист1!$B$71,8,1)</f>
        <v>0</v>
      </c>
      <c r="Y72" s="79" t="str">
        <f t="shared" si="98"/>
        <v>0</v>
      </c>
      <c r="Z72" s="58" t="str">
        <f>MID(Лист1!$B$65,7,1)</f>
        <v>1</v>
      </c>
      <c r="AA72" s="59">
        <f t="shared" si="84"/>
        <v>1</v>
      </c>
      <c r="AB72" s="59" t="str">
        <f>MID(Лист1!$B$65,8,1)</f>
        <v>0</v>
      </c>
      <c r="AC72" s="60" t="str">
        <f t="shared" si="99"/>
        <v>0</v>
      </c>
      <c r="AD72" s="75" t="str">
        <f>MID(Лист1!$B$72,7,1)</f>
        <v>1</v>
      </c>
      <c r="AE72" s="76">
        <f t="shared" si="85"/>
        <v>1</v>
      </c>
      <c r="AF72" s="76" t="str">
        <f>MID(Лист1!$B$72,8,1)</f>
        <v>0</v>
      </c>
      <c r="AG72" s="79" t="str">
        <f t="shared" si="100"/>
        <v>0</v>
      </c>
      <c r="AH72" s="58" t="str">
        <f>MID(Лист1!$B$66,7,1)</f>
        <v>1</v>
      </c>
      <c r="AI72" s="59">
        <f t="shared" si="86"/>
        <v>1</v>
      </c>
      <c r="AJ72" s="59" t="str">
        <f>MID(Лист1!$B$66,8,1)</f>
        <v>0</v>
      </c>
      <c r="AK72" s="60" t="str">
        <f t="shared" si="101"/>
        <v>0</v>
      </c>
      <c r="AL72" s="75" t="str">
        <f>MID(Лист1!$B$73,7,1)</f>
        <v>1</v>
      </c>
      <c r="AM72" s="76">
        <f t="shared" si="87"/>
        <v>1</v>
      </c>
      <c r="AN72" s="76" t="str">
        <f>MID(Лист1!$B$73,8,1)</f>
        <v>0</v>
      </c>
      <c r="AO72" s="79" t="str">
        <f t="shared" si="102"/>
        <v>0</v>
      </c>
      <c r="AP72" s="58" t="str">
        <f>MID(Лист1!$B$67,7,1)</f>
        <v>1</v>
      </c>
      <c r="AQ72" s="59">
        <f t="shared" si="88"/>
        <v>1</v>
      </c>
      <c r="AR72" s="59" t="str">
        <f>MID(Лист1!$B$67,8,1)</f>
        <v>0</v>
      </c>
      <c r="AS72" s="60" t="str">
        <f t="shared" si="103"/>
        <v>0</v>
      </c>
      <c r="AT72" s="75" t="str">
        <f>MID(Лист1!$B$74,7,1)</f>
        <v>1</v>
      </c>
      <c r="AU72" s="76">
        <f t="shared" si="89"/>
        <v>1</v>
      </c>
      <c r="AV72" s="76" t="str">
        <f>MID(Лист1!$B$74,8,1)</f>
        <v>0</v>
      </c>
      <c r="AW72" s="79" t="str">
        <f t="shared" si="104"/>
        <v>0</v>
      </c>
      <c r="AX72" s="32" t="str">
        <f t="shared" si="105"/>
        <v xml:space="preserve"> Барселона - Реал </v>
      </c>
      <c r="AY72" s="7"/>
      <c r="AZ72" s="7"/>
      <c r="BA72" s="7"/>
      <c r="BB72" s="33" t="str">
        <f t="shared" si="106"/>
        <v xml:space="preserve"> </v>
      </c>
      <c r="BC72" s="33" t="e">
        <f t="shared" si="90"/>
        <v>#VALUE!</v>
      </c>
      <c r="BD72" s="33" t="str">
        <f t="shared" si="107"/>
        <v xml:space="preserve"> </v>
      </c>
    </row>
    <row r="73" spans="2:56" hidden="1">
      <c r="B73" s="58" t="str">
        <f>MID(Лист1!$B$62,9,1)</f>
        <v>1</v>
      </c>
      <c r="C73" s="59">
        <f t="shared" si="91"/>
        <v>1</v>
      </c>
      <c r="D73" s="59" t="str">
        <f>MID(Лист1!$B$62,10,1)</f>
        <v>0</v>
      </c>
      <c r="E73" s="60" t="str">
        <f t="shared" si="92"/>
        <v>0</v>
      </c>
      <c r="F73" s="75" t="str">
        <f>MID(Лист1!$B$69,9,1)</f>
        <v>1</v>
      </c>
      <c r="G73" s="76">
        <f t="shared" si="80"/>
        <v>1</v>
      </c>
      <c r="H73" s="76" t="str">
        <f>MID(Лист1!$B$69,10,1)</f>
        <v>0</v>
      </c>
      <c r="I73" s="77" t="str">
        <f t="shared" si="93"/>
        <v>0</v>
      </c>
      <c r="J73" s="58" t="str">
        <f>MID(Лист1!$B$63,9,1)</f>
        <v>1</v>
      </c>
      <c r="K73" s="59">
        <f t="shared" si="94"/>
        <v>1</v>
      </c>
      <c r="L73" s="59" t="str">
        <f>MID(Лист1!$B$63,10,1)</f>
        <v>0</v>
      </c>
      <c r="M73" s="60" t="str">
        <f t="shared" si="95"/>
        <v>0</v>
      </c>
      <c r="N73" s="75" t="str">
        <f>MID(Лист1!$B$70,9,1)</f>
        <v>1</v>
      </c>
      <c r="O73" s="76">
        <f t="shared" si="81"/>
        <v>1</v>
      </c>
      <c r="P73" s="76" t="str">
        <f>MID(Лист1!$B$70,10,1)</f>
        <v>0</v>
      </c>
      <c r="Q73" s="79" t="str">
        <f t="shared" si="96"/>
        <v>0</v>
      </c>
      <c r="R73" s="58" t="str">
        <f>MID(Лист1!$B$64,9,1)</f>
        <v>1</v>
      </c>
      <c r="S73" s="59">
        <f t="shared" si="82"/>
        <v>1</v>
      </c>
      <c r="T73" s="59" t="str">
        <f>MID(Лист1!$B$64,10,1)</f>
        <v>0</v>
      </c>
      <c r="U73" s="60" t="str">
        <f t="shared" si="97"/>
        <v>0</v>
      </c>
      <c r="V73" s="75" t="str">
        <f>MID(Лист1!$B$71,9,1)</f>
        <v>1</v>
      </c>
      <c r="W73" s="76">
        <f t="shared" si="83"/>
        <v>1</v>
      </c>
      <c r="X73" s="76" t="str">
        <f>MID(Лист1!$B$71,10,1)</f>
        <v>0</v>
      </c>
      <c r="Y73" s="79" t="str">
        <f t="shared" si="98"/>
        <v>0</v>
      </c>
      <c r="Z73" s="58" t="str">
        <f>MID(Лист1!$B$65,9,1)</f>
        <v>1</v>
      </c>
      <c r="AA73" s="59">
        <f t="shared" si="84"/>
        <v>1</v>
      </c>
      <c r="AB73" s="59" t="str">
        <f>MID(Лист1!$B$65,10,1)</f>
        <v>0</v>
      </c>
      <c r="AC73" s="60" t="str">
        <f t="shared" si="99"/>
        <v>0</v>
      </c>
      <c r="AD73" s="75" t="str">
        <f>MID(Лист1!$B$72,9,1)</f>
        <v>1</v>
      </c>
      <c r="AE73" s="76">
        <f t="shared" si="85"/>
        <v>1</v>
      </c>
      <c r="AF73" s="76" t="str">
        <f>MID(Лист1!$B$72,10,1)</f>
        <v>0</v>
      </c>
      <c r="AG73" s="79" t="str">
        <f t="shared" si="100"/>
        <v>0</v>
      </c>
      <c r="AH73" s="58" t="str">
        <f>MID(Лист1!$B$66,9,1)</f>
        <v>1</v>
      </c>
      <c r="AI73" s="59">
        <f t="shared" si="86"/>
        <v>1</v>
      </c>
      <c r="AJ73" s="59" t="str">
        <f>MID(Лист1!$B$66,10,1)</f>
        <v>0</v>
      </c>
      <c r="AK73" s="60" t="str">
        <f t="shared" si="101"/>
        <v>0</v>
      </c>
      <c r="AL73" s="75" t="str">
        <f>MID(Лист1!$B$73,9,1)</f>
        <v>1</v>
      </c>
      <c r="AM73" s="76">
        <f t="shared" si="87"/>
        <v>1</v>
      </c>
      <c r="AN73" s="76" t="str">
        <f>MID(Лист1!$B$73,10,1)</f>
        <v>0</v>
      </c>
      <c r="AO73" s="79" t="str">
        <f t="shared" si="102"/>
        <v>0</v>
      </c>
      <c r="AP73" s="58" t="str">
        <f>MID(Лист1!$B$67,9,1)</f>
        <v>1</v>
      </c>
      <c r="AQ73" s="59">
        <f t="shared" si="88"/>
        <v>1</v>
      </c>
      <c r="AR73" s="59" t="str">
        <f>MID(Лист1!$B$67,10,1)</f>
        <v>0</v>
      </c>
      <c r="AS73" s="60" t="str">
        <f t="shared" si="103"/>
        <v>0</v>
      </c>
      <c r="AT73" s="75" t="str">
        <f>MID(Лист1!$B$74,9,1)</f>
        <v>1</v>
      </c>
      <c r="AU73" s="76">
        <f t="shared" si="89"/>
        <v>1</v>
      </c>
      <c r="AV73" s="76" t="str">
        <f>MID(Лист1!$B$74,10,1)</f>
        <v>0</v>
      </c>
      <c r="AW73" s="79" t="str">
        <f t="shared" si="104"/>
        <v>0</v>
      </c>
      <c r="AX73" s="32" t="str">
        <f t="shared" si="105"/>
        <v xml:space="preserve">Лацио - Рома </v>
      </c>
      <c r="AY73" s="7"/>
      <c r="AZ73" s="7"/>
      <c r="BA73" s="7"/>
      <c r="BB73" s="33" t="str">
        <f t="shared" si="106"/>
        <v xml:space="preserve"> </v>
      </c>
      <c r="BC73" s="33" t="e">
        <f t="shared" si="90"/>
        <v>#VALUE!</v>
      </c>
      <c r="BD73" s="33" t="str">
        <f t="shared" si="107"/>
        <v xml:space="preserve"> </v>
      </c>
    </row>
    <row r="74" spans="2:56" hidden="1">
      <c r="B74" s="58" t="str">
        <f>MID(Лист1!$B$62,11,1)</f>
        <v>1</v>
      </c>
      <c r="C74" s="59">
        <f t="shared" si="91"/>
        <v>0</v>
      </c>
      <c r="D74" s="59" t="str">
        <f>MID(Лист1!$B$62,12,1)</f>
        <v>1</v>
      </c>
      <c r="E74" s="60" t="str">
        <f t="shared" si="92"/>
        <v>0</v>
      </c>
      <c r="F74" s="75" t="str">
        <f>MID(Лист1!$B$69,11,1)</f>
        <v>1</v>
      </c>
      <c r="G74" s="76">
        <f t="shared" si="80"/>
        <v>0</v>
      </c>
      <c r="H74" s="76" t="str">
        <f>MID(Лист1!$B$69,12,1)</f>
        <v>1</v>
      </c>
      <c r="I74" s="77" t="str">
        <f t="shared" si="93"/>
        <v>0</v>
      </c>
      <c r="J74" s="58" t="str">
        <f>MID(Лист1!$B$63,11,1)</f>
        <v>1</v>
      </c>
      <c r="K74" s="59">
        <f t="shared" si="94"/>
        <v>0</v>
      </c>
      <c r="L74" s="59" t="str">
        <f>MID(Лист1!$B$63,12,1)</f>
        <v>1</v>
      </c>
      <c r="M74" s="60" t="str">
        <f t="shared" si="95"/>
        <v>0</v>
      </c>
      <c r="N74" s="75" t="str">
        <f>MID(Лист1!$B$70,11,1)</f>
        <v>1</v>
      </c>
      <c r="O74" s="76">
        <f t="shared" si="81"/>
        <v>0</v>
      </c>
      <c r="P74" s="76" t="str">
        <f>MID(Лист1!$B$70,12,1)</f>
        <v>1</v>
      </c>
      <c r="Q74" s="79" t="str">
        <f t="shared" si="96"/>
        <v>0</v>
      </c>
      <c r="R74" s="58" t="str">
        <f>MID(Лист1!$B$64,11,1)</f>
        <v>1</v>
      </c>
      <c r="S74" s="59">
        <f t="shared" si="82"/>
        <v>0</v>
      </c>
      <c r="T74" s="59" t="str">
        <f>MID(Лист1!$B$64,12,1)</f>
        <v>1</v>
      </c>
      <c r="U74" s="60" t="str">
        <f t="shared" si="97"/>
        <v>0</v>
      </c>
      <c r="V74" s="75" t="str">
        <f>MID(Лист1!$B$71,11,1)</f>
        <v>1</v>
      </c>
      <c r="W74" s="76">
        <f t="shared" si="83"/>
        <v>0</v>
      </c>
      <c r="X74" s="76" t="str">
        <f>MID(Лист1!$B$71,12,1)</f>
        <v>1</v>
      </c>
      <c r="Y74" s="79" t="str">
        <f t="shared" si="98"/>
        <v>0</v>
      </c>
      <c r="Z74" s="58" t="str">
        <f>MID(Лист1!$B$65,11,1)</f>
        <v>1</v>
      </c>
      <c r="AA74" s="59">
        <f t="shared" si="84"/>
        <v>0</v>
      </c>
      <c r="AB74" s="59" t="str">
        <f>MID(Лист1!$B$65,12,1)</f>
        <v>1</v>
      </c>
      <c r="AC74" s="60" t="str">
        <f t="shared" si="99"/>
        <v>0</v>
      </c>
      <c r="AD74" s="75" t="str">
        <f>MID(Лист1!$B$72,11,1)</f>
        <v>1</v>
      </c>
      <c r="AE74" s="76">
        <f t="shared" si="85"/>
        <v>0</v>
      </c>
      <c r="AF74" s="76" t="str">
        <f>MID(Лист1!$B$72,12,1)</f>
        <v>1</v>
      </c>
      <c r="AG74" s="79" t="str">
        <f t="shared" si="100"/>
        <v>0</v>
      </c>
      <c r="AH74" s="58" t="str">
        <f>MID(Лист1!$B$66,11,1)</f>
        <v>1</v>
      </c>
      <c r="AI74" s="59">
        <f t="shared" si="86"/>
        <v>0</v>
      </c>
      <c r="AJ74" s="59" t="str">
        <f>MID(Лист1!$B$66,12,1)</f>
        <v>1</v>
      </c>
      <c r="AK74" s="60" t="str">
        <f t="shared" si="101"/>
        <v>0</v>
      </c>
      <c r="AL74" s="75" t="str">
        <f>MID(Лист1!$B$73,11,1)</f>
        <v>1</v>
      </c>
      <c r="AM74" s="76">
        <f t="shared" si="87"/>
        <v>0</v>
      </c>
      <c r="AN74" s="76" t="str">
        <f>MID(Лист1!$B$73,12,1)</f>
        <v>1</v>
      </c>
      <c r="AO74" s="79" t="str">
        <f t="shared" si="102"/>
        <v>0</v>
      </c>
      <c r="AP74" s="58" t="str">
        <f>MID(Лист1!$B$67,11,1)</f>
        <v>1</v>
      </c>
      <c r="AQ74" s="59">
        <f t="shared" si="88"/>
        <v>0</v>
      </c>
      <c r="AR74" s="59" t="str">
        <f>MID(Лист1!$B$67,12,1)</f>
        <v>1</v>
      </c>
      <c r="AS74" s="60" t="str">
        <f t="shared" si="103"/>
        <v>0</v>
      </c>
      <c r="AT74" s="75" t="str">
        <f>MID(Лист1!$B$74,11,1)</f>
        <v>1</v>
      </c>
      <c r="AU74" s="76">
        <f t="shared" si="89"/>
        <v>0</v>
      </c>
      <c r="AV74" s="76" t="str">
        <f>MID(Лист1!$B$74,12,1)</f>
        <v>1</v>
      </c>
      <c r="AW74" s="79" t="str">
        <f t="shared" si="104"/>
        <v>0</v>
      </c>
      <c r="AX74" s="32" t="str">
        <f t="shared" si="105"/>
        <v>Боруссия М - Герта</v>
      </c>
      <c r="AY74" s="7"/>
      <c r="AZ74" s="7"/>
      <c r="BA74" s="7"/>
      <c r="BB74" s="33" t="str">
        <f t="shared" si="106"/>
        <v xml:space="preserve"> </v>
      </c>
      <c r="BC74" s="33" t="e">
        <f t="shared" si="90"/>
        <v>#VALUE!</v>
      </c>
      <c r="BD74" s="33" t="str">
        <f t="shared" si="107"/>
        <v xml:space="preserve"> </v>
      </c>
    </row>
    <row r="75" spans="2:56" hidden="1">
      <c r="B75" s="58" t="str">
        <f>MID(Лист1!$B$62,13,1)</f>
        <v>2</v>
      </c>
      <c r="C75" s="59">
        <f t="shared" si="91"/>
        <v>0</v>
      </c>
      <c r="D75" s="59" t="str">
        <f>MID(Лист1!$B$62,14,1)</f>
        <v>2</v>
      </c>
      <c r="E75" s="60" t="str">
        <f t="shared" si="92"/>
        <v>0</v>
      </c>
      <c r="F75" s="75" t="str">
        <f>MID(Лист1!$B$69,13,1)</f>
        <v>2</v>
      </c>
      <c r="G75" s="76">
        <f t="shared" si="80"/>
        <v>0</v>
      </c>
      <c r="H75" s="76" t="str">
        <f>MID(Лист1!$B$69,14,1)</f>
        <v>2</v>
      </c>
      <c r="I75" s="77" t="str">
        <f t="shared" si="93"/>
        <v>0</v>
      </c>
      <c r="J75" s="58" t="str">
        <f>MID(Лист1!$B$63,13,1)</f>
        <v>2</v>
      </c>
      <c r="K75" s="59">
        <f t="shared" si="94"/>
        <v>0</v>
      </c>
      <c r="L75" s="59" t="str">
        <f>MID(Лист1!$B$63,14,1)</f>
        <v>2</v>
      </c>
      <c r="M75" s="60" t="str">
        <f t="shared" si="95"/>
        <v>0</v>
      </c>
      <c r="N75" s="75" t="str">
        <f>MID(Лист1!$B$70,13,1)</f>
        <v>2</v>
      </c>
      <c r="O75" s="76">
        <f t="shared" si="81"/>
        <v>0</v>
      </c>
      <c r="P75" s="76" t="str">
        <f>MID(Лист1!$B$70,14,1)</f>
        <v>2</v>
      </c>
      <c r="Q75" s="79" t="str">
        <f t="shared" si="96"/>
        <v>0</v>
      </c>
      <c r="R75" s="58" t="str">
        <f>MID(Лист1!$B$64,13,1)</f>
        <v>2</v>
      </c>
      <c r="S75" s="59">
        <f t="shared" si="82"/>
        <v>0</v>
      </c>
      <c r="T75" s="59" t="str">
        <f>MID(Лист1!$B$64,14,1)</f>
        <v>2</v>
      </c>
      <c r="U75" s="60" t="str">
        <f t="shared" si="97"/>
        <v>0</v>
      </c>
      <c r="V75" s="75" t="str">
        <f>MID(Лист1!$B$71,13,1)</f>
        <v>2</v>
      </c>
      <c r="W75" s="76">
        <f t="shared" si="83"/>
        <v>0</v>
      </c>
      <c r="X75" s="76" t="str">
        <f>MID(Лист1!$B$71,14,1)</f>
        <v>2</v>
      </c>
      <c r="Y75" s="79" t="str">
        <f t="shared" si="98"/>
        <v>0</v>
      </c>
      <c r="Z75" s="58" t="str">
        <f>MID(Лист1!$B$65,13,1)</f>
        <v>2</v>
      </c>
      <c r="AA75" s="59">
        <f t="shared" si="84"/>
        <v>0</v>
      </c>
      <c r="AB75" s="59" t="str">
        <f>MID(Лист1!$B$65,14,1)</f>
        <v>2</v>
      </c>
      <c r="AC75" s="60" t="str">
        <f t="shared" si="99"/>
        <v>0</v>
      </c>
      <c r="AD75" s="75" t="str">
        <f>MID(Лист1!$B$72,13,1)</f>
        <v>2</v>
      </c>
      <c r="AE75" s="76">
        <f t="shared" si="85"/>
        <v>0</v>
      </c>
      <c r="AF75" s="76" t="str">
        <f>MID(Лист1!$B$72,14,1)</f>
        <v>2</v>
      </c>
      <c r="AG75" s="79" t="str">
        <f t="shared" si="100"/>
        <v>0</v>
      </c>
      <c r="AH75" s="58" t="str">
        <f>MID(Лист1!$B$66,13,1)</f>
        <v>2</v>
      </c>
      <c r="AI75" s="59">
        <f t="shared" si="86"/>
        <v>0</v>
      </c>
      <c r="AJ75" s="59" t="str">
        <f>MID(Лист1!$B$66,14,1)</f>
        <v>2</v>
      </c>
      <c r="AK75" s="60" t="str">
        <f t="shared" si="101"/>
        <v>0</v>
      </c>
      <c r="AL75" s="75" t="str">
        <f>MID(Лист1!$B$73,13,1)</f>
        <v>2</v>
      </c>
      <c r="AM75" s="76">
        <f t="shared" si="87"/>
        <v>0</v>
      </c>
      <c r="AN75" s="76" t="str">
        <f>MID(Лист1!$B$73,14,1)</f>
        <v>2</v>
      </c>
      <c r="AO75" s="79" t="str">
        <f t="shared" si="102"/>
        <v>0</v>
      </c>
      <c r="AP75" s="58" t="str">
        <f>MID(Лист1!$B$67,13,1)</f>
        <v>2</v>
      </c>
      <c r="AQ75" s="59">
        <f t="shared" si="88"/>
        <v>0</v>
      </c>
      <c r="AR75" s="59" t="str">
        <f>MID(Лист1!$B$67,14,1)</f>
        <v>2</v>
      </c>
      <c r="AS75" s="60" t="str">
        <f t="shared" si="103"/>
        <v>0</v>
      </c>
      <c r="AT75" s="75" t="str">
        <f>MID(Лист1!$B$74,13,1)</f>
        <v>2</v>
      </c>
      <c r="AU75" s="76">
        <f t="shared" si="89"/>
        <v>0</v>
      </c>
      <c r="AV75" s="76" t="str">
        <f>MID(Лист1!$B$74,14,1)</f>
        <v>2</v>
      </c>
      <c r="AW75" s="79" t="str">
        <f t="shared" si="104"/>
        <v>0</v>
      </c>
      <c r="AX75" s="32" t="str">
        <f t="shared" si="105"/>
        <v>Бастия - Марсель</v>
      </c>
      <c r="AY75" s="7"/>
      <c r="AZ75" s="7"/>
      <c r="BA75" s="7"/>
      <c r="BB75" s="33" t="str">
        <f t="shared" si="106"/>
        <v xml:space="preserve"> </v>
      </c>
      <c r="BC75" s="33" t="e">
        <f t="shared" si="90"/>
        <v>#VALUE!</v>
      </c>
      <c r="BD75" s="33" t="str">
        <f t="shared" si="107"/>
        <v xml:space="preserve"> </v>
      </c>
    </row>
    <row r="76" spans="2:56" hidden="1">
      <c r="B76" s="58" t="str">
        <f>MID(Лист1!$B$62,15,1)</f>
        <v>1</v>
      </c>
      <c r="C76" s="59">
        <f>B76-D76</f>
        <v>1</v>
      </c>
      <c r="D76" s="59" t="str">
        <f>MID(Лист1!$B$62,16,1)</f>
        <v>0</v>
      </c>
      <c r="E76" s="60" t="str">
        <f t="shared" si="92"/>
        <v>0</v>
      </c>
      <c r="F76" s="75" t="str">
        <f>MID(Лист1!$B$69,15,1)</f>
        <v>1</v>
      </c>
      <c r="G76" s="76">
        <f t="shared" si="80"/>
        <v>1</v>
      </c>
      <c r="H76" s="76" t="str">
        <f>MID(Лист1!$B$69,16,1)</f>
        <v>0</v>
      </c>
      <c r="I76" s="77" t="str">
        <f t="shared" si="93"/>
        <v>0</v>
      </c>
      <c r="J76" s="58" t="str">
        <f>MID(Лист1!$B$63,15,1)</f>
        <v>1</v>
      </c>
      <c r="K76" s="59">
        <f>J76-L76</f>
        <v>1</v>
      </c>
      <c r="L76" s="59" t="str">
        <f>MID(Лист1!$B$63,16,1)</f>
        <v>0</v>
      </c>
      <c r="M76" s="60" t="str">
        <f t="shared" si="95"/>
        <v>0</v>
      </c>
      <c r="N76" s="75" t="str">
        <f>MID(Лист1!$B$70,15,1)</f>
        <v>1</v>
      </c>
      <c r="O76" s="76">
        <f t="shared" si="81"/>
        <v>1</v>
      </c>
      <c r="P76" s="76" t="str">
        <f>MID(Лист1!$B$70,16,1)</f>
        <v>0</v>
      </c>
      <c r="Q76" s="79" t="str">
        <f t="shared" si="96"/>
        <v>0</v>
      </c>
      <c r="R76" s="58" t="str">
        <f>MID(Лист1!$B$64,15,1)</f>
        <v>1</v>
      </c>
      <c r="S76" s="59">
        <f t="shared" si="82"/>
        <v>1</v>
      </c>
      <c r="T76" s="59" t="str">
        <f>MID(Лист1!$B$64,16,1)</f>
        <v>0</v>
      </c>
      <c r="U76" s="60" t="str">
        <f t="shared" si="97"/>
        <v>0</v>
      </c>
      <c r="V76" s="75" t="str">
        <f>MID(Лист1!$B$71,15,1)</f>
        <v>1</v>
      </c>
      <c r="W76" s="76">
        <f t="shared" si="83"/>
        <v>1</v>
      </c>
      <c r="X76" s="76" t="str">
        <f>MID(Лист1!$B$71,16,1)</f>
        <v>0</v>
      </c>
      <c r="Y76" s="79" t="str">
        <f t="shared" si="98"/>
        <v>0</v>
      </c>
      <c r="Z76" s="58" t="str">
        <f>MID(Лист1!$B$65,15,1)</f>
        <v>1</v>
      </c>
      <c r="AA76" s="59">
        <f t="shared" si="84"/>
        <v>1</v>
      </c>
      <c r="AB76" s="59" t="str">
        <f>MID(Лист1!$B$65,16,1)</f>
        <v>0</v>
      </c>
      <c r="AC76" s="60" t="str">
        <f t="shared" si="99"/>
        <v>0</v>
      </c>
      <c r="AD76" s="75" t="str">
        <f>MID(Лист1!$B$72,15,1)</f>
        <v>1</v>
      </c>
      <c r="AE76" s="76">
        <f t="shared" si="85"/>
        <v>1</v>
      </c>
      <c r="AF76" s="76" t="str">
        <f>MID(Лист1!$B$72,16,1)</f>
        <v>0</v>
      </c>
      <c r="AG76" s="79" t="str">
        <f t="shared" si="100"/>
        <v>0</v>
      </c>
      <c r="AH76" s="58" t="str">
        <f>MID(Лист1!$B$66,15,1)</f>
        <v>1</v>
      </c>
      <c r="AI76" s="59">
        <f t="shared" si="86"/>
        <v>1</v>
      </c>
      <c r="AJ76" s="59" t="str">
        <f>MID(Лист1!$B$66,16,1)</f>
        <v>0</v>
      </c>
      <c r="AK76" s="60" t="str">
        <f t="shared" si="101"/>
        <v>0</v>
      </c>
      <c r="AL76" s="75" t="str">
        <f>MID(Лист1!$B$73,15,1)</f>
        <v>1</v>
      </c>
      <c r="AM76" s="76">
        <f t="shared" si="87"/>
        <v>1</v>
      </c>
      <c r="AN76" s="76" t="str">
        <f>MID(Лист1!$B$73,16,1)</f>
        <v>0</v>
      </c>
      <c r="AO76" s="79" t="str">
        <f t="shared" si="102"/>
        <v>0</v>
      </c>
      <c r="AP76" s="58" t="str">
        <f>MID(Лист1!$B$67,15,1)</f>
        <v>1</v>
      </c>
      <c r="AQ76" s="59">
        <f t="shared" si="88"/>
        <v>1</v>
      </c>
      <c r="AR76" s="59" t="str">
        <f>MID(Лист1!$B$67,16,1)</f>
        <v>0</v>
      </c>
      <c r="AS76" s="60" t="str">
        <f t="shared" si="103"/>
        <v>0</v>
      </c>
      <c r="AT76" s="75" t="str">
        <f>MID(Лист1!$B$74,15,1)</f>
        <v>1</v>
      </c>
      <c r="AU76" s="76">
        <f t="shared" si="89"/>
        <v>1</v>
      </c>
      <c r="AV76" s="76" t="str">
        <f>MID(Лист1!$B$74,16,1)</f>
        <v>0</v>
      </c>
      <c r="AW76" s="79" t="str">
        <f t="shared" si="104"/>
        <v>0</v>
      </c>
      <c r="AX76" s="32" t="str">
        <f t="shared" si="105"/>
        <v>Зенит - ЦСКА</v>
      </c>
      <c r="AY76" s="7"/>
      <c r="AZ76" s="7"/>
      <c r="BA76" s="7"/>
      <c r="BB76" s="33" t="str">
        <f t="shared" si="106"/>
        <v xml:space="preserve"> </v>
      </c>
      <c r="BC76" s="33" t="e">
        <f t="shared" si="90"/>
        <v>#VALUE!</v>
      </c>
      <c r="BD76" s="33" t="str">
        <f t="shared" si="107"/>
        <v xml:space="preserve"> </v>
      </c>
    </row>
    <row r="77" spans="2:56" ht="2.25" hidden="1" customHeight="1">
      <c r="B77" s="58">
        <v>1</v>
      </c>
      <c r="C77" s="59">
        <f>B77-D77</f>
        <v>-1</v>
      </c>
      <c r="D77" s="59">
        <v>2</v>
      </c>
      <c r="E77" s="60" t="str">
        <f>IF((LEN(BB77)=0),"0",IF(AND(B77=BB77,D77=BD77),"5",IF(AND(C77=BC77,C77=0),"2",IF(AND(C77=BC77,OR(C77&gt;0,C77&lt;0)),"3",IF(AND(C77&gt;0,BC77&gt;0),"2",IF(AND(C77&lt;0,BC77&lt;0),"2","0"))))))</f>
        <v>0</v>
      </c>
      <c r="F77" s="69">
        <v>1</v>
      </c>
      <c r="G77" s="70">
        <f>F77-H77</f>
        <v>-1</v>
      </c>
      <c r="H77" s="70">
        <v>2</v>
      </c>
      <c r="I77" s="71" t="str">
        <f>IF((LEN(BB77)=0),"0",IF(AND(F77=BB77,H77=BD77),"5",IF(AND(G77=BC77,G77=0),"2",IF(AND(G77=BC77,OR(G77&gt;0,G77&lt;0)),"3",IF(AND(G77&gt;0,BC77&gt;0),"2",IF(AND(G77&lt;0,BC77&lt;0),"2","0"))))))</f>
        <v>0</v>
      </c>
      <c r="J77" s="58">
        <v>1</v>
      </c>
      <c r="K77" s="59">
        <f>J77-L77</f>
        <v>1</v>
      </c>
      <c r="L77" s="59">
        <v>0</v>
      </c>
      <c r="M77" s="60" t="str">
        <f>IF((LEN(BB77)=0),"0",IF(AND(J77=BB77,L77=BD77),"5",IF(AND(K77=BC77,K77=0),"2",IF(AND(K77=BC77,OR(K77&gt;0,K77&lt;0)),"3",IF(AND(K77&gt;0,BC77&gt;0),"2",IF(AND(K77&lt;0,BC77&lt;0),"2","0"))))))</f>
        <v>0</v>
      </c>
      <c r="N77" s="69">
        <v>2</v>
      </c>
      <c r="O77" s="70">
        <f>N77-P77</f>
        <v>0</v>
      </c>
      <c r="P77" s="70">
        <v>2</v>
      </c>
      <c r="Q77" s="72" t="str">
        <f>IF((LEN(BB77)=0),"0",IF(AND(N77=BB77,P77=BD77),"5",IF(AND(O77=BC77,O77=0),"2",IF(AND(O77=BC77,OR(O77&gt;0,O77&lt;0)),"3",IF(AND(O77&gt;0,BC77&gt;0),"2",IF(AND(O77&lt;0,BC77&lt;0),"2","0"))))))</f>
        <v>0</v>
      </c>
      <c r="R77" s="58">
        <v>0</v>
      </c>
      <c r="S77" s="59">
        <f>R77-T77</f>
        <v>-1</v>
      </c>
      <c r="T77" s="59">
        <v>1</v>
      </c>
      <c r="U77" s="60" t="str">
        <f>IF((LEN(BB77)=0),"0",IF(AND(R77=BB77,T77=BD77),"5",IF(AND(S77=BC77,S77=0),"2",IF(AND(S77=BC77,OR(S77&gt;0,S77&lt;0)),"3",IF(AND(S77&gt;0,BC77&gt;0),"2",IF(AND(S77&lt;0,BC77&lt;0),"2","0"))))))</f>
        <v>0</v>
      </c>
      <c r="V77" s="69">
        <v>0</v>
      </c>
      <c r="W77" s="70">
        <f>V77-X77</f>
        <v>-1</v>
      </c>
      <c r="X77" s="70">
        <v>1</v>
      </c>
      <c r="Y77" s="72" t="str">
        <f>IF((LEN(BB77)=0),"0",IF(AND(V77=BB77,X77=BD77),"5",IF(AND(W77=BC77,W77=0),"2",IF(AND(W77=BC77,OR(W77&gt;0,W77&lt;0)),"3",IF(AND(W77&gt;0,BC77&gt;0),"2",IF(AND(W77&lt;0,BC77&lt;0),"2","0"))))))</f>
        <v>0</v>
      </c>
      <c r="Z77" s="58">
        <v>0</v>
      </c>
      <c r="AA77" s="59">
        <f>Z77-AB77</f>
        <v>-1</v>
      </c>
      <c r="AB77" s="59">
        <v>1</v>
      </c>
      <c r="AC77" s="60" t="str">
        <f>IF((LEN(BB77)=0),"0",IF(AND(Z77=BB77,AB77=BD77),"5",IF(AND(AA77=BC77,AA77=0),"2",IF(AND(AA77=BC77,OR(AA77&gt;0,AA77&lt;0)),"3",IF(AND(AA77&gt;0,BC77&gt;0),"2",IF(AND(AA77&lt;0,BC77&lt;0),"2","0"))))))</f>
        <v>0</v>
      </c>
      <c r="AD77" s="69">
        <v>1</v>
      </c>
      <c r="AE77" s="70">
        <f>AD77-AF77</f>
        <v>-1</v>
      </c>
      <c r="AF77" s="70">
        <v>2</v>
      </c>
      <c r="AG77" s="72" t="str">
        <f>IF((LEN(BB77)=0),"0",IF(AND(AD77=BB77,AF77=BD77),"5",IF(AND(AE77=BC77,AE77=0),"2",IF(AND(AE77=BC77,OR(AE77&gt;0,AE77&lt;0)),"3",IF(AND(AE77&gt;0,BC77&gt;0),"2",IF(AND(AE77&lt;0,BC77&lt;0),"2","0"))))))</f>
        <v>0</v>
      </c>
      <c r="AH77" s="58">
        <v>1</v>
      </c>
      <c r="AI77" s="59">
        <f>AH77-AJ77</f>
        <v>0</v>
      </c>
      <c r="AJ77" s="59">
        <v>1</v>
      </c>
      <c r="AK77" s="60" t="str">
        <f>IF((LEN(BB77)=0),"0",IF(AND(AH77=BB77,AJ77=BD77),"5",IF(AND(AI77=BC77,AI77=0),"2",IF(AND(AI77=BC77,OR(AI77&gt;0,AI77&lt;0)),"3",IF(AND(AI77&gt;0,BC77&gt;0),"2",IF(AND(AI77&lt;0,BC77&lt;0),"2","0"))))))</f>
        <v>0</v>
      </c>
      <c r="AL77" s="69">
        <v>0</v>
      </c>
      <c r="AM77" s="70">
        <f>AL77-AN77</f>
        <v>0</v>
      </c>
      <c r="AN77" s="70">
        <v>0</v>
      </c>
      <c r="AO77" s="72" t="str">
        <f>IF((LEN(BB77)=0),"0",IF(AND(AL77=BB77,AN77=BD77),"5",IF(AND(AM77=BC77,AM77=0),"2",IF(AND(AM77=BC77,OR(AM77&gt;0,AM77&lt;0)),"3",IF(AND(AM77&gt;0,BC77&gt;0),"2",IF(AND(AM77&lt;0,BC77&lt;0),"2","0"))))))</f>
        <v>0</v>
      </c>
      <c r="AP77" s="58">
        <v>0</v>
      </c>
      <c r="AQ77" s="59">
        <f>AP77-AR77</f>
        <v>0</v>
      </c>
      <c r="AR77" s="59">
        <v>0</v>
      </c>
      <c r="AS77" s="60" t="str">
        <f>IF((LEN(BB77)=0),"0",IF(AND(AP77=BB77,AR77=BD77),"5",IF(AND(AQ77=BC77,AQ77=0),"2",IF(AND(AQ77=BC77,OR(AQ77&gt;0,AQ77&lt;0)),"3",IF(AND(AQ77&gt;0,BC77&gt;0),"2",IF(AND(AQ77&lt;0,BC77&lt;0),"2","0"))))))</f>
        <v>0</v>
      </c>
      <c r="AT77" s="69">
        <v>2</v>
      </c>
      <c r="AU77" s="70">
        <f>AT77-AV77</f>
        <v>1</v>
      </c>
      <c r="AV77" s="70">
        <v>1</v>
      </c>
      <c r="AW77" s="72" t="str">
        <f>IF((LEN(BB77)=0),"0",IF(AND(AT77=BB77,AV77=BD77),"5",IF(AND(AU77=BC77,AU77=0),"2",IF(AND(AU77=BC77,OR(AU77&gt;0,AU77&lt;0)),"3",IF(AND(AU77&gt;0,BC77&gt;0),"2",IF(AND(AU77&lt;0,BC77&lt;0),"2","0"))))))</f>
        <v>0</v>
      </c>
      <c r="AX77" s="34"/>
      <c r="AY77" s="14"/>
      <c r="AZ77" s="7"/>
      <c r="BA77" s="7"/>
      <c r="BB77" s="37"/>
      <c r="BC77" s="37">
        <f t="shared" si="90"/>
        <v>0</v>
      </c>
      <c r="BD77" s="37"/>
    </row>
    <row r="78" spans="2:56" ht="2.25" hidden="1" customHeight="1">
      <c r="B78" s="58">
        <v>1</v>
      </c>
      <c r="C78" s="59">
        <f>B78-D78</f>
        <v>1</v>
      </c>
      <c r="D78" s="59">
        <v>0</v>
      </c>
      <c r="E78" s="60" t="str">
        <f>IF((LEN(BB78)=0),"0",IF(AND(B78=BB78,D78=BD78),"5",IF(AND(C78=BC78,C78=0),"2",IF(AND(C78=BC78,OR(C78&gt;0,C78&lt;0)),"3",IF(AND(C78&gt;0,BC78&gt;0),"2",IF(AND(C78&lt;0,BC78&lt;0),"2","0"))))))</f>
        <v>0</v>
      </c>
      <c r="F78" s="69">
        <v>1</v>
      </c>
      <c r="G78" s="70">
        <f>F78-H78</f>
        <v>-1</v>
      </c>
      <c r="H78" s="70">
        <v>2</v>
      </c>
      <c r="I78" s="71" t="str">
        <f>IF((LEN(BB78)=0),"0",IF(AND(F78=BB78,H78=BD78),"5",IF(AND(G78=BC78,G78=0),"2",IF(AND(G78=BC78,OR(G78&gt;0,G78&lt;0)),"3",IF(AND(G78&gt;0,BC78&gt;0),"2",IF(AND(G78&lt;0,BC78&lt;0),"2","0"))))))</f>
        <v>0</v>
      </c>
      <c r="J78" s="58">
        <v>1</v>
      </c>
      <c r="K78" s="59">
        <f>J78-L78</f>
        <v>-1</v>
      </c>
      <c r="L78" s="59">
        <v>2</v>
      </c>
      <c r="M78" s="60" t="str">
        <f>IF((LEN(BB78)=0),"0",IF(AND(J78=BB78,L78=BD78),"5",IF(AND(K78=BC78,K78=0),"2",IF(AND(K78=BC78,OR(K78&gt;0,K78&lt;0)),"3",IF(AND(K78&gt;0,BC78&gt;0),"2",IF(AND(K78&lt;0,BC78&lt;0),"2","0"))))))</f>
        <v>0</v>
      </c>
      <c r="N78" s="69">
        <v>1</v>
      </c>
      <c r="O78" s="70">
        <f>N78-P78</f>
        <v>-1</v>
      </c>
      <c r="P78" s="70">
        <v>2</v>
      </c>
      <c r="Q78" s="72" t="str">
        <f>IF((LEN(BB78)=0),"0",IF(AND(N78=BB78,P78=BD78),"5",IF(AND(O78=BC78,O78=0),"2",IF(AND(O78=BC78,OR(O78&gt;0,O78&lt;0)),"3",IF(AND(O78&gt;0,BC78&gt;0),"2",IF(AND(O78&lt;0,BC78&lt;0),"2","0"))))))</f>
        <v>0</v>
      </c>
      <c r="R78" s="58">
        <v>0</v>
      </c>
      <c r="S78" s="59">
        <f>R78-T78</f>
        <v>-2</v>
      </c>
      <c r="T78" s="59">
        <v>2</v>
      </c>
      <c r="U78" s="60" t="str">
        <f>IF((LEN(BB78)=0),"0",IF(AND(R78=BB78,T78=BD78),"5",IF(AND(S78=BC78,S78=0),"2",IF(AND(S78=BC78,OR(S78&gt;0,S78&lt;0)),"3",IF(AND(S78&gt;0,BC78&gt;0),"2",IF(AND(S78&lt;0,BC78&lt;0),"2","0"))))))</f>
        <v>0</v>
      </c>
      <c r="V78" s="69">
        <v>1</v>
      </c>
      <c r="W78" s="70">
        <f>V78-X78</f>
        <v>-1</v>
      </c>
      <c r="X78" s="70">
        <v>2</v>
      </c>
      <c r="Y78" s="72" t="str">
        <f>IF((LEN(BB78)=0),"0",IF(AND(V78=BB78,X78=BD78),"5",IF(AND(W78=BC78,W78=0),"2",IF(AND(W78=BC78,OR(W78&gt;0,W78&lt;0)),"3",IF(AND(W78&gt;0,BC78&gt;0),"2",IF(AND(W78&lt;0,BC78&lt;0),"2","0"))))))</f>
        <v>0</v>
      </c>
      <c r="Z78" s="58">
        <v>0</v>
      </c>
      <c r="AA78" s="59">
        <f>Z78-AB78</f>
        <v>-2</v>
      </c>
      <c r="AB78" s="59">
        <v>2</v>
      </c>
      <c r="AC78" s="60" t="str">
        <f>IF((LEN(BB78)=0),"0",IF(AND(Z78=BB78,AB78=BD78),"5",IF(AND(AA78=BC78,AA78=0),"2",IF(AND(AA78=BC78,OR(AA78&gt;0,AA78&lt;0)),"3",IF(AND(AA78&gt;0,BC78&gt;0),"2",IF(AND(AA78&lt;0,BC78&lt;0),"2","0"))))))</f>
        <v>0</v>
      </c>
      <c r="AD78" s="69">
        <v>1</v>
      </c>
      <c r="AE78" s="70">
        <f>AD78-AF78</f>
        <v>-1</v>
      </c>
      <c r="AF78" s="70">
        <v>2</v>
      </c>
      <c r="AG78" s="72" t="str">
        <f>IF((LEN(BB78)=0),"0",IF(AND(AD78=BB78,AF78=BD78),"5",IF(AND(AE78=BC78,AE78=0),"2",IF(AND(AE78=BC78,OR(AE78&gt;0,AE78&lt;0)),"3",IF(AND(AE78&gt;0,BC78&gt;0),"2",IF(AND(AE78&lt;0,BC78&lt;0),"2","0"))))))</f>
        <v>0</v>
      </c>
      <c r="AH78" s="58">
        <v>2</v>
      </c>
      <c r="AI78" s="59">
        <f>AH78-AJ78</f>
        <v>1</v>
      </c>
      <c r="AJ78" s="59">
        <v>1</v>
      </c>
      <c r="AK78" s="60" t="str">
        <f>IF((LEN(BB78)=0),"0",IF(AND(AH78=BB78,AJ78=BD78),"5",IF(AND(AI78=BC78,AI78=0),"2",IF(AND(AI78=BC78,OR(AI78&gt;0,AI78&lt;0)),"3",IF(AND(AI78&gt;0,BC78&gt;0),"2",IF(AND(AI78&lt;0,BC78&lt;0),"2","0"))))))</f>
        <v>0</v>
      </c>
      <c r="AL78" s="69">
        <v>0</v>
      </c>
      <c r="AM78" s="70">
        <f>AL78-AN78</f>
        <v>-1</v>
      </c>
      <c r="AN78" s="70">
        <v>1</v>
      </c>
      <c r="AO78" s="72" t="str">
        <f>IF((LEN(BB78)=0),"0",IF(AND(AL78=BB78,AN78=BD78),"5",IF(AND(AM78=BC78,AM78=0),"2",IF(AND(AM78=BC78,OR(AM78&gt;0,AM78&lt;0)),"3",IF(AND(AM78&gt;0,BC78&gt;0),"2",IF(AND(AM78&lt;0,BC78&lt;0),"2","0"))))))</f>
        <v>0</v>
      </c>
      <c r="AP78" s="58">
        <v>1</v>
      </c>
      <c r="AQ78" s="59">
        <f>AP78-AR78</f>
        <v>0</v>
      </c>
      <c r="AR78" s="59">
        <v>1</v>
      </c>
      <c r="AS78" s="60" t="str">
        <f>IF((LEN(BB78)=0),"0",IF(AND(AP78=BB78,AR78=BD78),"5",IF(AND(AQ78=BC78,AQ78=0),"2",IF(AND(AQ78=BC78,OR(AQ78&gt;0,AQ78&lt;0)),"3",IF(AND(AQ78&gt;0,BC78&gt;0),"2",IF(AND(AQ78&lt;0,BC78&lt;0),"2","0"))))))</f>
        <v>0</v>
      </c>
      <c r="AT78" s="69">
        <v>2</v>
      </c>
      <c r="AU78" s="70">
        <f>AT78-AV78</f>
        <v>2</v>
      </c>
      <c r="AV78" s="70">
        <v>0</v>
      </c>
      <c r="AW78" s="72" t="str">
        <f>IF((LEN(BB78)=0),"0",IF(AND(AT78=BB78,AV78=BD78),"5",IF(AND(AU78=BC78,AU78=0),"2",IF(AND(AU78=BC78,OR(AU78&gt;0,AU78&lt;0)),"3",IF(AND(AU78&gt;0,BC78&gt;0),"2",IF(AND(AU78&lt;0,BC78&lt;0),"2","0"))))))</f>
        <v>0</v>
      </c>
      <c r="AX78" s="34"/>
      <c r="AY78" s="7"/>
      <c r="AZ78" s="7"/>
      <c r="BA78" s="7"/>
      <c r="BB78" s="37"/>
      <c r="BC78" s="37">
        <f t="shared" si="90"/>
        <v>0</v>
      </c>
      <c r="BD78" s="37"/>
    </row>
    <row r="79" spans="2:56" ht="15" hidden="1">
      <c r="B79" s="228">
        <f>E69+E70+E71+E72+E73+E74+E75+E76+E77+E78</f>
        <v>0</v>
      </c>
      <c r="C79" s="229"/>
      <c r="D79" s="229"/>
      <c r="E79" s="230"/>
      <c r="F79" s="231">
        <f>I69+I70+I71+I72+I73+I74+I75+I76+I77+I78</f>
        <v>0</v>
      </c>
      <c r="G79" s="232"/>
      <c r="H79" s="232"/>
      <c r="I79" s="233"/>
      <c r="J79" s="228">
        <f>M69+M70+M71+M72+M73+M74+M75+M76+M77+M78</f>
        <v>0</v>
      </c>
      <c r="K79" s="229"/>
      <c r="L79" s="229"/>
      <c r="M79" s="230"/>
      <c r="N79" s="231">
        <f>Q69+Q70+Q71+Q72+Q73+Q74+Q75+Q76+Q77+Q78</f>
        <v>0</v>
      </c>
      <c r="O79" s="232"/>
      <c r="P79" s="232"/>
      <c r="Q79" s="234"/>
      <c r="R79" s="228">
        <f>U69+U70+U71+U72+U73+U74+U75+U76+U77+U78</f>
        <v>0</v>
      </c>
      <c r="S79" s="229"/>
      <c r="T79" s="229"/>
      <c r="U79" s="230"/>
      <c r="V79" s="231">
        <f>Y69+Y70+Y71+Y72+Y73+Y74+Y75+Y76+Y77+Y78</f>
        <v>0</v>
      </c>
      <c r="W79" s="232"/>
      <c r="X79" s="232"/>
      <c r="Y79" s="234"/>
      <c r="Z79" s="228">
        <f>AC69+AC70+AC71+AC72+AC73+AC74+AC75+AC76+AC77+AC78</f>
        <v>0</v>
      </c>
      <c r="AA79" s="229"/>
      <c r="AB79" s="229"/>
      <c r="AC79" s="230"/>
      <c r="AD79" s="231">
        <f>AG69+AG70+AG71+AG72+AG73+AG74+AG75+AG76+AG77+AG78</f>
        <v>0</v>
      </c>
      <c r="AE79" s="232"/>
      <c r="AF79" s="232"/>
      <c r="AG79" s="234"/>
      <c r="AH79" s="228">
        <f>AK69+AK70+AK71+AK72+AK73+AK74+AK75+AK76+AK77+AK78</f>
        <v>0</v>
      </c>
      <c r="AI79" s="229"/>
      <c r="AJ79" s="229"/>
      <c r="AK79" s="230"/>
      <c r="AL79" s="231">
        <f>AO69+AO70+AO71+AO72+AO73+AO74+AO75+AO76+AO77+AO78</f>
        <v>0</v>
      </c>
      <c r="AM79" s="232"/>
      <c r="AN79" s="232"/>
      <c r="AO79" s="234"/>
      <c r="AP79" s="228">
        <f>AS69+AS70+AS71+AS72+AS73+AS74+AS75+AS76+AS77+AS78</f>
        <v>0</v>
      </c>
      <c r="AQ79" s="229"/>
      <c r="AR79" s="229"/>
      <c r="AS79" s="230"/>
      <c r="AT79" s="231">
        <f>AW69+AW70+AW71+AW72+AW73+AW74+AW75+AW76+AW77+AW78</f>
        <v>0</v>
      </c>
      <c r="AU79" s="232"/>
      <c r="AV79" s="232"/>
      <c r="AW79" s="234"/>
      <c r="AX79" s="35"/>
      <c r="AY79" s="7"/>
      <c r="AZ79" s="7"/>
      <c r="BA79" s="7"/>
      <c r="BB79" s="35"/>
      <c r="BC79" s="35"/>
      <c r="BD79" s="35"/>
    </row>
    <row r="80" spans="2:56" ht="13.5" hidden="1" thickBot="1">
      <c r="B80" s="235" t="str">
        <f>IF(B79&gt;F79,"1",IF(B79=F79,"0", IF(B79&lt;F79,"0")))</f>
        <v>0</v>
      </c>
      <c r="C80" s="236"/>
      <c r="D80" s="236"/>
      <c r="E80" s="237"/>
      <c r="F80" s="238" t="str">
        <f>IF(F79&gt;B79,"1",IF(F79=B79,"0", IF(F79&lt;B79,"0")))</f>
        <v>0</v>
      </c>
      <c r="G80" s="239"/>
      <c r="H80" s="239"/>
      <c r="I80" s="240"/>
      <c r="J80" s="235" t="str">
        <f>IF(J79&gt;N79,"1",IF(J79=N79,"0", IF(J79&lt;N79,"0")))</f>
        <v>0</v>
      </c>
      <c r="K80" s="236"/>
      <c r="L80" s="236"/>
      <c r="M80" s="237"/>
      <c r="N80" s="238" t="str">
        <f>IF(N79&gt;J79,"1",IF(N79=J79,"0", IF(N79&lt;J79,"0")))</f>
        <v>0</v>
      </c>
      <c r="O80" s="239"/>
      <c r="P80" s="239"/>
      <c r="Q80" s="240"/>
      <c r="R80" s="235" t="str">
        <f>IF(R79&gt;V79,"1",IF(R79=V79,"0", IF(R79&lt;V79,"0")))</f>
        <v>0</v>
      </c>
      <c r="S80" s="236"/>
      <c r="T80" s="236"/>
      <c r="U80" s="237"/>
      <c r="V80" s="238" t="str">
        <f>IF(V79&gt;R79,"1",IF(V79=R79,"0", IF(V79&lt;R79,"0")))</f>
        <v>0</v>
      </c>
      <c r="W80" s="239"/>
      <c r="X80" s="239"/>
      <c r="Y80" s="240"/>
      <c r="Z80" s="235" t="str">
        <f>IF(Z79&gt;AD79,"1",IF(Z79=AD79,"0", IF(Z79&lt;AD79,"0")))</f>
        <v>0</v>
      </c>
      <c r="AA80" s="236"/>
      <c r="AB80" s="236"/>
      <c r="AC80" s="237"/>
      <c r="AD80" s="238" t="str">
        <f>IF(AD79&gt;Z79,"1",IF(AD79=Z79,"0", IF(AD79&lt;Z79,"0")))</f>
        <v>0</v>
      </c>
      <c r="AE80" s="239"/>
      <c r="AF80" s="239"/>
      <c r="AG80" s="240"/>
      <c r="AH80" s="235" t="str">
        <f>IF(AH79&gt;AL79,"1",IF(AH79=AL79,"0", IF(AH79&lt;AL79,"0")))</f>
        <v>0</v>
      </c>
      <c r="AI80" s="236"/>
      <c r="AJ80" s="236"/>
      <c r="AK80" s="237"/>
      <c r="AL80" s="238" t="str">
        <f>IF(AL79&gt;AH79,"1",IF(AL79=AH79,"0", IF(AL79&lt;AH79,"0")))</f>
        <v>0</v>
      </c>
      <c r="AM80" s="239"/>
      <c r="AN80" s="239"/>
      <c r="AO80" s="240"/>
      <c r="AP80" s="235" t="str">
        <f>IF(AP79&gt;AT79,"1",IF(AP79=AT79,"0", IF(AP79&lt;AT79,"0")))</f>
        <v>0</v>
      </c>
      <c r="AQ80" s="236"/>
      <c r="AR80" s="236"/>
      <c r="AS80" s="237"/>
      <c r="AT80" s="238" t="str">
        <f>IF(AT79&gt;AP79,"1",IF(AT79=AP79,"0", IF(AT79&lt;AP79,"0")))</f>
        <v>0</v>
      </c>
      <c r="AU80" s="239"/>
      <c r="AV80" s="239"/>
      <c r="AW80" s="240"/>
      <c r="AX80" s="35"/>
      <c r="AY80" s="7"/>
      <c r="AZ80" s="7"/>
      <c r="BA80" s="7"/>
      <c r="BB80" s="35"/>
      <c r="BC80" s="35"/>
      <c r="BD80" s="35"/>
    </row>
    <row r="81" spans="2:56" hidden="1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36"/>
      <c r="BB81" s="36"/>
      <c r="BC81" s="36"/>
      <c r="BD81" s="36"/>
    </row>
    <row r="82" spans="2:56" hidden="1">
      <c r="AX82" s="36"/>
      <c r="BB82" s="36"/>
      <c r="BC82" s="36"/>
      <c r="BD82" s="36"/>
    </row>
    <row r="83" spans="2:56" hidden="1">
      <c r="AX83" s="36"/>
      <c r="BB83" s="36"/>
      <c r="BC83" s="36"/>
      <c r="BD83" s="36"/>
    </row>
    <row r="84" spans="2:56" hidden="1">
      <c r="B84" s="241" t="str">
        <f>Лист1!A81</f>
        <v>Команда 9</v>
      </c>
      <c r="C84" s="241"/>
      <c r="D84" s="241"/>
      <c r="E84" s="241"/>
      <c r="F84" s="241"/>
      <c r="G84" s="92"/>
      <c r="H84" s="242">
        <f>B100+J100+R100+Z100+AH100+AP100</f>
        <v>0</v>
      </c>
      <c r="I84" s="243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35"/>
      <c r="AY84" s="7"/>
      <c r="AZ84" s="7"/>
      <c r="BA84" s="7"/>
      <c r="BB84" s="35"/>
      <c r="BC84" s="35"/>
      <c r="BD84" s="35"/>
    </row>
    <row r="85" spans="2:56" hidden="1">
      <c r="B85" s="145" t="str">
        <f>Лист1!A88</f>
        <v>Команда 10</v>
      </c>
      <c r="C85" s="145"/>
      <c r="D85" s="145"/>
      <c r="E85" s="145"/>
      <c r="F85" s="145"/>
      <c r="G85" s="88"/>
      <c r="H85" s="146">
        <f>F100+N100+V100+AD100+AL100+AT100</f>
        <v>0</v>
      </c>
      <c r="I85" s="147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35"/>
      <c r="AY85" s="7"/>
      <c r="AZ85" s="7"/>
      <c r="BA85" s="7"/>
      <c r="BB85" s="35"/>
      <c r="BC85" s="35"/>
      <c r="BD85" s="35"/>
    </row>
    <row r="86" spans="2:56" ht="13.5" hidden="1" thickBot="1">
      <c r="B86" s="7"/>
      <c r="C86" s="7"/>
      <c r="D86" s="7"/>
      <c r="E86" s="7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35"/>
      <c r="AY86" s="7"/>
      <c r="AZ86" s="7"/>
      <c r="BA86" s="7"/>
      <c r="BB86" s="35"/>
      <c r="BC86" s="35"/>
      <c r="BD86" s="35"/>
    </row>
    <row r="87" spans="2:56" hidden="1">
      <c r="B87" s="244" t="str">
        <f>Лист1!A82</f>
        <v>Игрок 13</v>
      </c>
      <c r="C87" s="245"/>
      <c r="D87" s="245"/>
      <c r="E87" s="246"/>
      <c r="F87" s="153" t="str">
        <f>Лист1!A89</f>
        <v>Игрок 13</v>
      </c>
      <c r="G87" s="247"/>
      <c r="H87" s="247"/>
      <c r="I87" s="248"/>
      <c r="J87" s="244" t="str">
        <f>Лист1!A83</f>
        <v>Игрок 14</v>
      </c>
      <c r="K87" s="245"/>
      <c r="L87" s="245"/>
      <c r="M87" s="246"/>
      <c r="N87" s="153" t="str">
        <f>Лист1!A90</f>
        <v>Игрок 14</v>
      </c>
      <c r="O87" s="247"/>
      <c r="P87" s="247"/>
      <c r="Q87" s="248"/>
      <c r="R87" s="244" t="str">
        <f>Лист1!A84</f>
        <v>Игрок 15</v>
      </c>
      <c r="S87" s="245"/>
      <c r="T87" s="245"/>
      <c r="U87" s="246"/>
      <c r="V87" s="153" t="str">
        <f>Лист1!A91</f>
        <v>Игрок 15</v>
      </c>
      <c r="W87" s="247"/>
      <c r="X87" s="247"/>
      <c r="Y87" s="248"/>
      <c r="Z87" s="244" t="str">
        <f>Лист1!A85</f>
        <v>Игрок 16</v>
      </c>
      <c r="AA87" s="245"/>
      <c r="AB87" s="245"/>
      <c r="AC87" s="246"/>
      <c r="AD87" s="153" t="str">
        <f>Лист1!A92</f>
        <v>Игрок 16</v>
      </c>
      <c r="AE87" s="247"/>
      <c r="AF87" s="247"/>
      <c r="AG87" s="248"/>
      <c r="AH87" s="244" t="str">
        <f>Лист1!A86</f>
        <v>Игрок 17</v>
      </c>
      <c r="AI87" s="245"/>
      <c r="AJ87" s="245"/>
      <c r="AK87" s="246"/>
      <c r="AL87" s="153" t="str">
        <f>Лист1!A93</f>
        <v>Игрок 17</v>
      </c>
      <c r="AM87" s="247"/>
      <c r="AN87" s="247"/>
      <c r="AO87" s="248"/>
      <c r="AP87" s="244" t="str">
        <f>Лист1!A87</f>
        <v>Игрок 18</v>
      </c>
      <c r="AQ87" s="245"/>
      <c r="AR87" s="245"/>
      <c r="AS87" s="246"/>
      <c r="AT87" s="153" t="str">
        <f>Лист1!A94</f>
        <v>Игрок 18</v>
      </c>
      <c r="AU87" s="247"/>
      <c r="AV87" s="247"/>
      <c r="AW87" s="248"/>
      <c r="AX87" s="35"/>
      <c r="AY87" s="7"/>
      <c r="AZ87" s="7"/>
      <c r="BA87" s="7"/>
      <c r="BB87" s="196" t="s">
        <v>1</v>
      </c>
      <c r="BC87" s="196"/>
      <c r="BD87" s="196"/>
    </row>
    <row r="88" spans="2:56" hidden="1">
      <c r="B88" s="249" t="s">
        <v>2</v>
      </c>
      <c r="C88" s="250"/>
      <c r="D88" s="251"/>
      <c r="E88" s="80" t="s">
        <v>3</v>
      </c>
      <c r="F88" s="252" t="s">
        <v>2</v>
      </c>
      <c r="G88" s="155"/>
      <c r="H88" s="156"/>
      <c r="I88" s="84" t="s">
        <v>3</v>
      </c>
      <c r="J88" s="249" t="s">
        <v>2</v>
      </c>
      <c r="K88" s="250"/>
      <c r="L88" s="251"/>
      <c r="M88" s="80" t="s">
        <v>3</v>
      </c>
      <c r="N88" s="252" t="s">
        <v>2</v>
      </c>
      <c r="O88" s="155"/>
      <c r="P88" s="156"/>
      <c r="Q88" s="89" t="s">
        <v>3</v>
      </c>
      <c r="R88" s="249" t="s">
        <v>2</v>
      </c>
      <c r="S88" s="250"/>
      <c r="T88" s="251"/>
      <c r="U88" s="80" t="s">
        <v>3</v>
      </c>
      <c r="V88" s="252" t="s">
        <v>2</v>
      </c>
      <c r="W88" s="155"/>
      <c r="X88" s="156"/>
      <c r="Y88" s="89" t="s">
        <v>3</v>
      </c>
      <c r="Z88" s="249" t="s">
        <v>2</v>
      </c>
      <c r="AA88" s="250"/>
      <c r="AB88" s="251"/>
      <c r="AC88" s="80" t="s">
        <v>3</v>
      </c>
      <c r="AD88" s="252" t="s">
        <v>2</v>
      </c>
      <c r="AE88" s="155"/>
      <c r="AF88" s="156"/>
      <c r="AG88" s="89" t="s">
        <v>3</v>
      </c>
      <c r="AH88" s="249" t="s">
        <v>2</v>
      </c>
      <c r="AI88" s="250"/>
      <c r="AJ88" s="251"/>
      <c r="AK88" s="80" t="s">
        <v>3</v>
      </c>
      <c r="AL88" s="252" t="s">
        <v>2</v>
      </c>
      <c r="AM88" s="155"/>
      <c r="AN88" s="156"/>
      <c r="AO88" s="89" t="s">
        <v>3</v>
      </c>
      <c r="AP88" s="249" t="s">
        <v>2</v>
      </c>
      <c r="AQ88" s="250"/>
      <c r="AR88" s="251"/>
      <c r="AS88" s="80" t="s">
        <v>3</v>
      </c>
      <c r="AT88" s="252" t="s">
        <v>2</v>
      </c>
      <c r="AU88" s="155"/>
      <c r="AV88" s="156"/>
      <c r="AW88" s="89" t="s">
        <v>3</v>
      </c>
      <c r="AX88" s="35"/>
      <c r="AY88" s="7"/>
      <c r="AZ88" s="7"/>
      <c r="BA88" s="7"/>
      <c r="BB88" s="196"/>
      <c r="BC88" s="196"/>
      <c r="BD88" s="196"/>
    </row>
    <row r="89" spans="2:56" hidden="1">
      <c r="B89" s="81" t="str">
        <f>MID(Лист1!$B$82,1,1)</f>
        <v>1</v>
      </c>
      <c r="C89" s="82">
        <f>B89-D89</f>
        <v>1</v>
      </c>
      <c r="D89" s="82" t="str">
        <f>MID(Лист1!$B$82,2,1)</f>
        <v>0</v>
      </c>
      <c r="E89" s="83" t="str">
        <f>IF((LEN($BB9)=0),"0",IF(AND(B89=$BB9,D89=$BD9),"5",IF(AND(C89=$BB9-$BD9,C89=0),"3",IF(AND(C89=$BB9-$BD9,OR(C89&gt;0,C89&lt;0)),"3",IF(AND(C89&gt;0,$BB9-$BD9&gt;0),"2",IF(AND(C89&lt;0,$BB9-$BD9&lt;0),"2","0"))))))</f>
        <v>0</v>
      </c>
      <c r="F89" s="85" t="str">
        <f>MID(Лист1!$B$89,1,1)</f>
        <v>1</v>
      </c>
      <c r="G89" s="86">
        <f t="shared" ref="G89:G96" si="108">F89-H89</f>
        <v>1</v>
      </c>
      <c r="H89" s="86" t="str">
        <f>MID(Лист1!$B$89,2,1)</f>
        <v>0</v>
      </c>
      <c r="I89" s="87" t="str">
        <f>IF((LEN($BB9)=0),"0",IF(AND(F89=$BB9,H89=$BD9),"5",IF(AND(G89=$BB9-$BD9,G89=0),"3",IF(AND(G89=$BB9-$BD9,OR(G89&gt;0,G89&lt;0)),"3",IF(AND(G89&gt;0,$BB9-$BD9&gt;0),"2",IF(AND(G89&lt;0,$BB9-$BD9&lt;0),"2","0"))))))</f>
        <v>0</v>
      </c>
      <c r="J89" s="81" t="str">
        <f>MID(Лист1!$B$83,1,1)</f>
        <v>1</v>
      </c>
      <c r="K89" s="82">
        <f>J89-L89</f>
        <v>1</v>
      </c>
      <c r="L89" s="82" t="str">
        <f>MID(Лист1!$B$83,2,1)</f>
        <v>0</v>
      </c>
      <c r="M89" s="83" t="str">
        <f>IF((LEN($BB9)=0),"0",IF(AND(J89=$BB9,L89=$BD9),"5",IF(AND(K89=$BB9-$BD9,K89=0),"3",IF(AND(K89=$BB9-$BD9,OR(K89&gt;0,K89&lt;0)),"3",IF(AND(K89&gt;0,$BB9-$BD9&gt;0),"2",IF(AND(K89&lt;0,$BB9-$BD9&lt;0),"2","0"))))))</f>
        <v>0</v>
      </c>
      <c r="N89" s="85" t="str">
        <f>MID(Лист1!$B$90,1,1)</f>
        <v>1</v>
      </c>
      <c r="O89" s="86">
        <f t="shared" ref="O89:O96" si="109">N89-P89</f>
        <v>1</v>
      </c>
      <c r="P89" s="86" t="str">
        <f>MID(Лист1!$B$90,2,1)</f>
        <v>0</v>
      </c>
      <c r="Q89" s="90" t="str">
        <f>IF((LEN($BB9)=0),"0",IF(AND(N89=$BB9,P89=$BD9),"5",IF(AND(O89=$BB9-$BD9,O89=0),"3",IF(AND(O89=$BB9-$BD9,OR(O89&gt;0,O89&lt;0)),"3",IF(AND(O89&gt;0,$BB9-$BD9&gt;0),"2",IF(AND(O89&lt;0,$BB9-$BD9&lt;0),"2","0"))))))</f>
        <v>0</v>
      </c>
      <c r="R89" s="81" t="str">
        <f>MID(Лист1!$B$84,1,1)</f>
        <v>1</v>
      </c>
      <c r="S89" s="82">
        <f t="shared" ref="S89:S96" si="110">R89-T89</f>
        <v>1</v>
      </c>
      <c r="T89" s="82" t="str">
        <f>MID(Лист1!$B$84,2,1)</f>
        <v>0</v>
      </c>
      <c r="U89" s="83" t="str">
        <f>IF((LEN($BB9)=0),"0",IF(AND(R89=$BB9,T89=$BD9),"5",IF(AND(S89=$BB9-$BD9,S89=0),"3",IF(AND(S89=$BB9-$BD9,OR(S89&gt;0,S89&lt;0)),"3",IF(AND(S89&gt;0,$BB9-$BD9&gt;0),"2",IF(AND(S89&lt;0,$BB9-$BD9&lt;0),"2","0"))))))</f>
        <v>0</v>
      </c>
      <c r="V89" s="85" t="str">
        <f>MID(Лист1!$B$91,1,1)</f>
        <v>1</v>
      </c>
      <c r="W89" s="86">
        <f t="shared" ref="W89:W96" si="111">V89-X89</f>
        <v>1</v>
      </c>
      <c r="X89" s="86" t="str">
        <f>MID(Лист1!$B$91,2,1)</f>
        <v>0</v>
      </c>
      <c r="Y89" s="90" t="str">
        <f>IF((LEN($BB9)=0),"0",IF(AND(V89=$BB9,X89=$BD9),"5",IF(AND(W89=$BB9-$BD9,W89=0),"3",IF(AND(W89=$BB9-$BD9,OR(W89&gt;0,W89&lt;0)),"3",IF(AND(W89&gt;0,$BB9-$BD9&gt;0),"2",IF(AND(W89&lt;0,$BB9-$BD9&lt;0),"2","0"))))))</f>
        <v>0</v>
      </c>
      <c r="Z89" s="81" t="str">
        <f>MID(Лист1!$B$85,1,1)</f>
        <v>1</v>
      </c>
      <c r="AA89" s="82">
        <f t="shared" ref="AA89:AA96" si="112">Z89-AB89</f>
        <v>1</v>
      </c>
      <c r="AB89" s="82" t="str">
        <f>MID(Лист1!$B$85,2,1)</f>
        <v>0</v>
      </c>
      <c r="AC89" s="83" t="str">
        <f>IF((LEN($BB9)=0),"0",IF(AND(Z89=$BB9,AB89=$BD9),"5",IF(AND(AA89=$BB9-$BD9,AA89=0),"3",IF(AND(AA89=$BB9-$BD9,OR(AA89&gt;0,AA89&lt;0)),"3",IF(AND(AA89&gt;0,$BB9-$BD9&gt;0),"2",IF(AND(AA89&lt;0,$BB9-$BD9&lt;0),"2","0"))))))</f>
        <v>0</v>
      </c>
      <c r="AD89" s="85" t="str">
        <f>MID(Лист1!$B$92,1,1)</f>
        <v>1</v>
      </c>
      <c r="AE89" s="86">
        <f t="shared" ref="AE89:AE96" si="113">AD89-AF89</f>
        <v>1</v>
      </c>
      <c r="AF89" s="86" t="str">
        <f>MID(Лист1!$B$92,2,1)</f>
        <v>0</v>
      </c>
      <c r="AG89" s="90" t="str">
        <f>IF((LEN($BB9)=0),"0",IF(AND(AD89=$BB9,AF89=$BD9),"5",IF(AND(AE89=$BB9-$BD9,AE89=0),"3",IF(AND(AE89=$BB9-$BD9,OR(AE89&gt;0,AE89&lt;0)),"3",IF(AND(AE89&gt;0,$BB9-$BD9&gt;0),"2",IF(AND(AE89&lt;0,$BB9-$BD9&lt;0),"2","0"))))))</f>
        <v>0</v>
      </c>
      <c r="AH89" s="81" t="str">
        <f>MID(Лист1!$B$86,1,1)</f>
        <v>1</v>
      </c>
      <c r="AI89" s="82">
        <f t="shared" ref="AI89:AI96" si="114">AH89-AJ89</f>
        <v>1</v>
      </c>
      <c r="AJ89" s="82" t="str">
        <f>MID(Лист1!$B$86,2,1)</f>
        <v>0</v>
      </c>
      <c r="AK89" s="83" t="str">
        <f>IF((LEN($BB9)=0),"0",IF(AND(AH89=$BB9,AJ89=$BD9),"5",IF(AND(AI89=$BB9-$BD9,AI89=0),"3",IF(AND(AI89=$BB9-$BD9,OR(AI89&gt;0,AI89&lt;0)),"3",IF(AND(AI89&gt;0,$BB9-$BD9&gt;0),"2",IF(AND(AI89&lt;0,$BB9-$BD9&lt;0),"2","0"))))))</f>
        <v>0</v>
      </c>
      <c r="AL89" s="85" t="str">
        <f>MID(Лист1!$B$93,1,1)</f>
        <v>1</v>
      </c>
      <c r="AM89" s="86">
        <f t="shared" ref="AM89:AM96" si="115">AL89-AN89</f>
        <v>1</v>
      </c>
      <c r="AN89" s="86" t="str">
        <f>MID(Лист1!$B$93,2,1)</f>
        <v>0</v>
      </c>
      <c r="AO89" s="90" t="str">
        <f>IF((LEN($BB9)=0),"0",IF(AND(AL89=$BB9,AN89=$BD9),"5",IF(AND(AM89=$BB9-$BD9,AM89=0),"3",IF(AND(AM89=$BB9-$BD9,OR(AM89&gt;0,AM89&lt;0)),"3",IF(AND(AM89&gt;0,$BB9-$BD9&gt;0),"2",IF(AND(AM89&lt;0,$BB9-$BD9&lt;0),"2","0"))))))</f>
        <v>0</v>
      </c>
      <c r="AP89" s="81" t="str">
        <f>MID(Лист1!$B$87,1,1)</f>
        <v>1</v>
      </c>
      <c r="AQ89" s="82">
        <f t="shared" ref="AQ89:AQ96" si="116">AP89-AR89</f>
        <v>1</v>
      </c>
      <c r="AR89" s="82" t="str">
        <f>MID(Лист1!$B$87,2,1)</f>
        <v>0</v>
      </c>
      <c r="AS89" s="83" t="str">
        <f>IF((LEN($BB9)=0),"0",IF(AND(AP89=$BB9,AR89=$BD9),"5",IF(AND(AQ89=$BB9-$BD9,AQ89=0),"3",IF(AND(AQ89=$BB9-$BD9,OR(AQ89&gt;0,AQ89&lt;0)),"3",IF(AND(AQ89&gt;0,$BB9-$BD9&gt;0),"2",IF(AND(AQ89&lt;0,$BB9-$BD9&lt;0),"2","0"))))))</f>
        <v>0</v>
      </c>
      <c r="AT89" s="85" t="str">
        <f>MID(Лист1!$B$94,1,1)</f>
        <v>1</v>
      </c>
      <c r="AU89" s="86">
        <f t="shared" ref="AU89:AU96" si="117">AT89-AV89</f>
        <v>1</v>
      </c>
      <c r="AV89" s="86" t="str">
        <f>MID(Лист1!$B$94,2,1)</f>
        <v>0</v>
      </c>
      <c r="AW89" s="90" t="str">
        <f>IF((LEN($BB9)=0),"0",IF(AND(AT89=$BB9,AV89=$BD9),"5",IF(AND(AU89=$BB9-$BD9,AU89=0),"3",IF(AND(AU89=$BB9-$BD9,OR(AU89&gt;0,AU89&lt;0)),"3",IF(AND(AU89&gt;0,$BB9-$BD9&gt;0),"2",IF(AND(AU89&lt;0,$BB9-$BD9&lt;0),"2","0"))))))</f>
        <v>0</v>
      </c>
      <c r="AX89" s="32" t="str">
        <f>AX69</f>
        <v>Дармштадт - Штутгарт</v>
      </c>
      <c r="AY89" s="7"/>
      <c r="AZ89" s="7"/>
      <c r="BA89" s="7"/>
      <c r="BB89" s="33" t="str">
        <f>BB69</f>
        <v>2</v>
      </c>
      <c r="BC89" s="33">
        <f t="shared" ref="BC89:BC98" si="118">BB89-BD89</f>
        <v>0</v>
      </c>
      <c r="BD89" s="33" t="str">
        <f t="shared" ref="BD89:BD96" si="119">BD69</f>
        <v>2</v>
      </c>
    </row>
    <row r="90" spans="2:56" hidden="1">
      <c r="B90" s="81" t="str">
        <f>MID(Лист1!$B$82,3,1)</f>
        <v>2</v>
      </c>
      <c r="C90" s="82">
        <f t="shared" ref="C90:C95" si="120">B90-D90</f>
        <v>1</v>
      </c>
      <c r="D90" s="82" t="str">
        <f>MID(Лист1!$B$82,4,1)</f>
        <v>1</v>
      </c>
      <c r="E90" s="83" t="str">
        <f t="shared" ref="E90:E96" si="121">IF((LEN($BB10)=0),"0",IF(AND(B90=$BB10,D90=$BD10),"5",IF(AND(C90=$BB10-$BD10,C90=0),"3",IF(AND(C90=$BB10-$BD10,OR(C90&gt;0,C90&lt;0)),"3",IF(AND(C90&gt;0,$BB10-$BD10&gt;0),"2",IF(AND(C90&lt;0,$BB10-$BD10&lt;0),"2","0"))))))</f>
        <v>0</v>
      </c>
      <c r="F90" s="85" t="str">
        <f>MID(Лист1!$B$89,3,1)</f>
        <v>2</v>
      </c>
      <c r="G90" s="86">
        <f t="shared" si="108"/>
        <v>1</v>
      </c>
      <c r="H90" s="86" t="str">
        <f>MID(Лист1!$B$89,4,1)</f>
        <v>1</v>
      </c>
      <c r="I90" s="87" t="str">
        <f t="shared" ref="I90:I96" si="122">IF((LEN($BB10)=0),"0",IF(AND(F90=$BB10,H90=$BD10),"5",IF(AND(G90=$BB10-$BD10,G90=0),"3",IF(AND(G90=$BB10-$BD10,OR(G90&gt;0,G90&lt;0)),"3",IF(AND(G90&gt;0,$BB10-$BD10&gt;0),"2",IF(AND(G90&lt;0,$BB10-$BD10&lt;0),"2","0"))))))</f>
        <v>0</v>
      </c>
      <c r="J90" s="81" t="str">
        <f>MID(Лист1!$B$83,3,1)</f>
        <v>2</v>
      </c>
      <c r="K90" s="82">
        <f t="shared" ref="K90:K95" si="123">J90-L90</f>
        <v>1</v>
      </c>
      <c r="L90" s="82" t="str">
        <f>MID(Лист1!$B$83,4,1)</f>
        <v>1</v>
      </c>
      <c r="M90" s="83" t="str">
        <f t="shared" ref="M90:M96" si="124">IF((LEN($BB10)=0),"0",IF(AND(J90=$BB10,L90=$BD10),"5",IF(AND(K90=$BB10-$BD10,K90=0),"3",IF(AND(K90=$BB10-$BD10,OR(K90&gt;0,K90&lt;0)),"3",IF(AND(K90&gt;0,$BB10-$BD10&gt;0),"2",IF(AND(K90&lt;0,$BB10-$BD10&lt;0),"2","0"))))))</f>
        <v>0</v>
      </c>
      <c r="N90" s="85" t="str">
        <f>MID(Лист1!$B$90,3,1)</f>
        <v>2</v>
      </c>
      <c r="O90" s="86">
        <f t="shared" si="109"/>
        <v>1</v>
      </c>
      <c r="P90" s="86" t="str">
        <f>MID(Лист1!$B$90,4,1)</f>
        <v>1</v>
      </c>
      <c r="Q90" s="90" t="str">
        <f t="shared" ref="Q90:Q96" si="125">IF((LEN($BB10)=0),"0",IF(AND(N90=$BB10,P90=$BD10),"5",IF(AND(O90=$BB10-$BD10,O90=0),"3",IF(AND(O90=$BB10-$BD10,OR(O90&gt;0,O90&lt;0)),"3",IF(AND(O90&gt;0,$BB10-$BD10&gt;0),"2",IF(AND(O90&lt;0,$BB10-$BD10&lt;0),"2","0"))))))</f>
        <v>0</v>
      </c>
      <c r="R90" s="81" t="str">
        <f>MID(Лист1!$B$84,3,1)</f>
        <v>2</v>
      </c>
      <c r="S90" s="82">
        <f t="shared" si="110"/>
        <v>1</v>
      </c>
      <c r="T90" s="82" t="str">
        <f>MID(Лист1!$B$84,4,1)</f>
        <v>1</v>
      </c>
      <c r="U90" s="83" t="str">
        <f t="shared" ref="U90:U96" si="126">IF((LEN($BB10)=0),"0",IF(AND(R90=$BB10,T90=$BD10),"5",IF(AND(S90=$BB10-$BD10,S90=0),"3",IF(AND(S90=$BB10-$BD10,OR(S90&gt;0,S90&lt;0)),"3",IF(AND(S90&gt;0,$BB10-$BD10&gt;0),"2",IF(AND(S90&lt;0,$BB10-$BD10&lt;0),"2","0"))))))</f>
        <v>0</v>
      </c>
      <c r="V90" s="85" t="str">
        <f>MID(Лист1!$B$91,3,1)</f>
        <v>2</v>
      </c>
      <c r="W90" s="86">
        <f t="shared" si="111"/>
        <v>1</v>
      </c>
      <c r="X90" s="86" t="str">
        <f>MID(Лист1!$B$91,4,1)</f>
        <v>1</v>
      </c>
      <c r="Y90" s="90" t="str">
        <f t="shared" ref="Y90:Y96" si="127">IF((LEN($BB10)=0),"0",IF(AND(V90=$BB10,X90=$BD10),"5",IF(AND(W90=$BB10-$BD10,W90=0),"3",IF(AND(W90=$BB10-$BD10,OR(W90&gt;0,W90&lt;0)),"3",IF(AND(W90&gt;0,$BB10-$BD10&gt;0),"2",IF(AND(W90&lt;0,$BB10-$BD10&lt;0),"2","0"))))))</f>
        <v>0</v>
      </c>
      <c r="Z90" s="81" t="str">
        <f>MID(Лист1!$B$85,3,1)</f>
        <v>2</v>
      </c>
      <c r="AA90" s="82">
        <f t="shared" si="112"/>
        <v>1</v>
      </c>
      <c r="AB90" s="82" t="str">
        <f>MID(Лист1!$B$85,4,1)</f>
        <v>1</v>
      </c>
      <c r="AC90" s="83" t="str">
        <f t="shared" ref="AC90:AC96" si="128">IF((LEN($BB10)=0),"0",IF(AND(Z90=$BB10,AB90=$BD10),"5",IF(AND(AA90=$BB10-$BD10,AA90=0),"3",IF(AND(AA90=$BB10-$BD10,OR(AA90&gt;0,AA90&lt;0)),"3",IF(AND(AA90&gt;0,$BB10-$BD10&gt;0),"2",IF(AND(AA90&lt;0,$BB10-$BD10&lt;0),"2","0"))))))</f>
        <v>0</v>
      </c>
      <c r="AD90" s="85" t="str">
        <f>MID(Лист1!$B$92,3,1)</f>
        <v>2</v>
      </c>
      <c r="AE90" s="86">
        <f t="shared" si="113"/>
        <v>1</v>
      </c>
      <c r="AF90" s="86" t="str">
        <f>MID(Лист1!$B$92,4,1)</f>
        <v>1</v>
      </c>
      <c r="AG90" s="90" t="str">
        <f t="shared" ref="AG90:AG96" si="129">IF((LEN($BB10)=0),"0",IF(AND(AD90=$BB10,AF90=$BD10),"5",IF(AND(AE90=$BB10-$BD10,AE90=0),"3",IF(AND(AE90=$BB10-$BD10,OR(AE90&gt;0,AE90&lt;0)),"3",IF(AND(AE90&gt;0,$BB10-$BD10&gt;0),"2",IF(AND(AE90&lt;0,$BB10-$BD10&lt;0),"2","0"))))))</f>
        <v>0</v>
      </c>
      <c r="AH90" s="81" t="str">
        <f>MID(Лист1!$B$86,3,1)</f>
        <v>2</v>
      </c>
      <c r="AI90" s="82">
        <f t="shared" si="114"/>
        <v>1</v>
      </c>
      <c r="AJ90" s="82" t="str">
        <f>MID(Лист1!$B$86,4,1)</f>
        <v>1</v>
      </c>
      <c r="AK90" s="83" t="str">
        <f t="shared" ref="AK90:AK96" si="130">IF((LEN($BB10)=0),"0",IF(AND(AH90=$BB10,AJ90=$BD10),"5",IF(AND(AI90=$BB10-$BD10,AI90=0),"3",IF(AND(AI90=$BB10-$BD10,OR(AI90&gt;0,AI90&lt;0)),"3",IF(AND(AI90&gt;0,$BB10-$BD10&gt;0),"2",IF(AND(AI90&lt;0,$BB10-$BD10&lt;0),"2","0"))))))</f>
        <v>0</v>
      </c>
      <c r="AL90" s="85" t="str">
        <f>MID(Лист1!$B$93,3,1)</f>
        <v>2</v>
      </c>
      <c r="AM90" s="86">
        <f t="shared" si="115"/>
        <v>1</v>
      </c>
      <c r="AN90" s="86" t="str">
        <f>MID(Лист1!$B$93,4,1)</f>
        <v>1</v>
      </c>
      <c r="AO90" s="90" t="str">
        <f t="shared" ref="AO90:AO96" si="131">IF((LEN($BB10)=0),"0",IF(AND(AL90=$BB10,AN90=$BD10),"5",IF(AND(AM90=$BB10-$BD10,AM90=0),"3",IF(AND(AM90=$BB10-$BD10,OR(AM90&gt;0,AM90&lt;0)),"3",IF(AND(AM90&gt;0,$BB10-$BD10&gt;0),"2",IF(AND(AM90&lt;0,$BB10-$BD10&lt;0),"2","0"))))))</f>
        <v>0</v>
      </c>
      <c r="AP90" s="81" t="str">
        <f>MID(Лист1!$B$87,3,1)</f>
        <v>2</v>
      </c>
      <c r="AQ90" s="82">
        <f t="shared" si="116"/>
        <v>1</v>
      </c>
      <c r="AR90" s="82" t="str">
        <f>MID(Лист1!$B$87,4,1)</f>
        <v>1</v>
      </c>
      <c r="AS90" s="83" t="str">
        <f t="shared" ref="AS90:AS96" si="132">IF((LEN($BB10)=0),"0",IF(AND(AP90=$BB10,AR90=$BD10),"5",IF(AND(AQ90=$BB10-$BD10,AQ90=0),"3",IF(AND(AQ90=$BB10-$BD10,OR(AQ90&gt;0,AQ90&lt;0)),"3",IF(AND(AQ90&gt;0,$BB10-$BD10&gt;0),"2",IF(AND(AQ90&lt;0,$BB10-$BD10&lt;0),"2","0"))))))</f>
        <v>0</v>
      </c>
      <c r="AT90" s="85" t="str">
        <f>MID(Лист1!$B$94,3,1)</f>
        <v>2</v>
      </c>
      <c r="AU90" s="86">
        <f t="shared" si="117"/>
        <v>1</v>
      </c>
      <c r="AV90" s="86" t="str">
        <f>MID(Лист1!$B$94,4,1)</f>
        <v>1</v>
      </c>
      <c r="AW90" s="90" t="str">
        <f t="shared" ref="AW90:AW96" si="133">IF((LEN($BB10)=0),"0",IF(AND(AT90=$BB10,AV90=$BD10),"5",IF(AND(AU90=$BB10-$BD10,AU90=0),"3",IF(AND(AU90=$BB10-$BD10,OR(AU90&gt;0,AU90&lt;0)),"3",IF(AND(AU90&gt;0,$BB10-$BD10&gt;0),"2",IF(AND(AU90&lt;0,$BB10-$BD10&lt;0),"2","0"))))))</f>
        <v>0</v>
      </c>
      <c r="AX90" s="32" t="str">
        <f t="shared" ref="AX90:AX96" si="134">AX70</f>
        <v>Ливерпуль - Тоттенхэм</v>
      </c>
      <c r="AY90" s="7"/>
      <c r="AZ90" s="7"/>
      <c r="BA90" s="7"/>
      <c r="BB90" s="33" t="str">
        <f t="shared" ref="BB90:BB96" si="135">BB70</f>
        <v>1</v>
      </c>
      <c r="BC90" s="33">
        <f t="shared" si="118"/>
        <v>0</v>
      </c>
      <c r="BD90" s="33" t="str">
        <f t="shared" si="119"/>
        <v>1</v>
      </c>
    </row>
    <row r="91" spans="2:56" hidden="1">
      <c r="B91" s="81" t="str">
        <f>MID(Лист1!$B$82,5,1)</f>
        <v>1</v>
      </c>
      <c r="C91" s="82">
        <f t="shared" si="120"/>
        <v>-2</v>
      </c>
      <c r="D91" s="82" t="str">
        <f>MID(Лист1!$B$82,6,1)</f>
        <v>3</v>
      </c>
      <c r="E91" s="83" t="str">
        <f t="shared" si="121"/>
        <v>0</v>
      </c>
      <c r="F91" s="85" t="str">
        <f>MID(Лист1!$B$89,5,1)</f>
        <v>1</v>
      </c>
      <c r="G91" s="86">
        <f t="shared" si="108"/>
        <v>-2</v>
      </c>
      <c r="H91" s="86" t="str">
        <f>MID(Лист1!$B$89,6,1)</f>
        <v>3</v>
      </c>
      <c r="I91" s="87" t="str">
        <f t="shared" si="122"/>
        <v>0</v>
      </c>
      <c r="J91" s="81" t="str">
        <f>MID(Лист1!$B$83,5,1)</f>
        <v>1</v>
      </c>
      <c r="K91" s="82">
        <f t="shared" si="123"/>
        <v>-2</v>
      </c>
      <c r="L91" s="82" t="str">
        <f>MID(Лист1!$B$83,6,1)</f>
        <v>3</v>
      </c>
      <c r="M91" s="83" t="str">
        <f t="shared" si="124"/>
        <v>0</v>
      </c>
      <c r="N91" s="85" t="str">
        <f>MID(Лист1!$B$90,5,1)</f>
        <v>1</v>
      </c>
      <c r="O91" s="86">
        <f t="shared" si="109"/>
        <v>-2</v>
      </c>
      <c r="P91" s="86" t="str">
        <f>MID(Лист1!$B$90,6,1)</f>
        <v>3</v>
      </c>
      <c r="Q91" s="90" t="str">
        <f t="shared" si="125"/>
        <v>0</v>
      </c>
      <c r="R91" s="81" t="str">
        <f>MID(Лист1!$B$84,5,1)</f>
        <v>1</v>
      </c>
      <c r="S91" s="82">
        <f t="shared" si="110"/>
        <v>-2</v>
      </c>
      <c r="T91" s="82" t="str">
        <f>MID(Лист1!$B$84,6,1)</f>
        <v>3</v>
      </c>
      <c r="U91" s="83" t="str">
        <f t="shared" si="126"/>
        <v>0</v>
      </c>
      <c r="V91" s="85" t="str">
        <f>MID(Лист1!$B$91,5,1)</f>
        <v>1</v>
      </c>
      <c r="W91" s="86">
        <f t="shared" si="111"/>
        <v>-2</v>
      </c>
      <c r="X91" s="86" t="str">
        <f>MID(Лист1!$B$91,6,1)</f>
        <v>3</v>
      </c>
      <c r="Y91" s="90" t="str">
        <f t="shared" si="127"/>
        <v>0</v>
      </c>
      <c r="Z91" s="81" t="str">
        <f>MID(Лист1!$B$85,5,1)</f>
        <v>1</v>
      </c>
      <c r="AA91" s="82">
        <f t="shared" si="112"/>
        <v>-2</v>
      </c>
      <c r="AB91" s="82" t="str">
        <f>MID(Лист1!$B$85,6,1)</f>
        <v>3</v>
      </c>
      <c r="AC91" s="83" t="str">
        <f t="shared" si="128"/>
        <v>0</v>
      </c>
      <c r="AD91" s="85" t="str">
        <f>MID(Лист1!$B$92,5,1)</f>
        <v>1</v>
      </c>
      <c r="AE91" s="86">
        <f t="shared" si="113"/>
        <v>-2</v>
      </c>
      <c r="AF91" s="86" t="str">
        <f>MID(Лист1!$B$92,6,1)</f>
        <v>3</v>
      </c>
      <c r="AG91" s="90" t="str">
        <f t="shared" si="129"/>
        <v>0</v>
      </c>
      <c r="AH91" s="81" t="str">
        <f>MID(Лист1!$B$86,5,1)</f>
        <v>1</v>
      </c>
      <c r="AI91" s="82">
        <f t="shared" si="114"/>
        <v>-2</v>
      </c>
      <c r="AJ91" s="82" t="str">
        <f>MID(Лист1!$B$86,6,1)</f>
        <v>3</v>
      </c>
      <c r="AK91" s="83" t="str">
        <f t="shared" si="130"/>
        <v>0</v>
      </c>
      <c r="AL91" s="85" t="str">
        <f>MID(Лист1!$B$93,5,1)</f>
        <v>1</v>
      </c>
      <c r="AM91" s="86">
        <f t="shared" si="115"/>
        <v>-2</v>
      </c>
      <c r="AN91" s="86" t="str">
        <f>MID(Лист1!$B$93,6,1)</f>
        <v>3</v>
      </c>
      <c r="AO91" s="90" t="str">
        <f t="shared" si="131"/>
        <v>0</v>
      </c>
      <c r="AP91" s="81" t="str">
        <f>MID(Лист1!$B$87,5,1)</f>
        <v>1</v>
      </c>
      <c r="AQ91" s="82">
        <f t="shared" si="116"/>
        <v>-2</v>
      </c>
      <c r="AR91" s="82" t="str">
        <f>MID(Лист1!$B$87,6,1)</f>
        <v>3</v>
      </c>
      <c r="AS91" s="83" t="str">
        <f t="shared" si="132"/>
        <v>0</v>
      </c>
      <c r="AT91" s="85" t="str">
        <f>MID(Лист1!$B$94,5,1)</f>
        <v>1</v>
      </c>
      <c r="AU91" s="86">
        <f t="shared" si="117"/>
        <v>-2</v>
      </c>
      <c r="AV91" s="86" t="str">
        <f>MID(Лист1!$B$94,6,1)</f>
        <v>3</v>
      </c>
      <c r="AW91" s="90" t="str">
        <f t="shared" si="133"/>
        <v>0</v>
      </c>
      <c r="AX91" s="32" t="str">
        <f t="shared" si="134"/>
        <v>Ростов - Спартак</v>
      </c>
      <c r="AY91" s="7"/>
      <c r="AZ91" s="7"/>
      <c r="BA91" s="7"/>
      <c r="BB91" s="33" t="str">
        <f t="shared" si="135"/>
        <v>2</v>
      </c>
      <c r="BC91" s="33">
        <f t="shared" si="118"/>
        <v>2</v>
      </c>
      <c r="BD91" s="33" t="str">
        <f t="shared" si="119"/>
        <v>0</v>
      </c>
    </row>
    <row r="92" spans="2:56" hidden="1">
      <c r="B92" s="81" t="str">
        <f>MID(Лист1!$B$82,7,1)</f>
        <v>1</v>
      </c>
      <c r="C92" s="82">
        <f t="shared" si="120"/>
        <v>1</v>
      </c>
      <c r="D92" s="82" t="str">
        <f>MID(Лист1!$B$82,8,1)</f>
        <v>0</v>
      </c>
      <c r="E92" s="83" t="str">
        <f t="shared" si="121"/>
        <v>0</v>
      </c>
      <c r="F92" s="85" t="str">
        <f>MID(Лист1!$B$89,7,1)</f>
        <v>1</v>
      </c>
      <c r="G92" s="86">
        <f t="shared" si="108"/>
        <v>1</v>
      </c>
      <c r="H92" s="86" t="str">
        <f>MID(Лист1!$B$89,8,1)</f>
        <v>0</v>
      </c>
      <c r="I92" s="87" t="str">
        <f t="shared" si="122"/>
        <v>0</v>
      </c>
      <c r="J92" s="81" t="str">
        <f>MID(Лист1!$B$83,7,1)</f>
        <v>1</v>
      </c>
      <c r="K92" s="82">
        <f t="shared" si="123"/>
        <v>1</v>
      </c>
      <c r="L92" s="82" t="str">
        <f>MID(Лист1!$B$83,8,1)</f>
        <v>0</v>
      </c>
      <c r="M92" s="83" t="str">
        <f t="shared" si="124"/>
        <v>0</v>
      </c>
      <c r="N92" s="85" t="str">
        <f>MID(Лист1!$B$90,7,1)</f>
        <v>1</v>
      </c>
      <c r="O92" s="86">
        <f t="shared" si="109"/>
        <v>1</v>
      </c>
      <c r="P92" s="86" t="str">
        <f>MID(Лист1!$B$90,8,1)</f>
        <v>0</v>
      </c>
      <c r="Q92" s="90" t="str">
        <f t="shared" si="125"/>
        <v>0</v>
      </c>
      <c r="R92" s="81" t="str">
        <f>MID(Лист1!$B$84,7,1)</f>
        <v>1</v>
      </c>
      <c r="S92" s="82">
        <f t="shared" si="110"/>
        <v>1</v>
      </c>
      <c r="T92" s="82" t="str">
        <f>MID(Лист1!$B$84,8,1)</f>
        <v>0</v>
      </c>
      <c r="U92" s="83" t="str">
        <f t="shared" si="126"/>
        <v>0</v>
      </c>
      <c r="V92" s="85" t="str">
        <f>MID(Лист1!$B$91,7,1)</f>
        <v>1</v>
      </c>
      <c r="W92" s="86">
        <f t="shared" si="111"/>
        <v>1</v>
      </c>
      <c r="X92" s="86" t="str">
        <f>MID(Лист1!$B$91,8,1)</f>
        <v>0</v>
      </c>
      <c r="Y92" s="90" t="str">
        <f t="shared" si="127"/>
        <v>0</v>
      </c>
      <c r="Z92" s="81" t="str">
        <f>MID(Лист1!$B$85,7,1)</f>
        <v>1</v>
      </c>
      <c r="AA92" s="82">
        <f t="shared" si="112"/>
        <v>1</v>
      </c>
      <c r="AB92" s="82" t="str">
        <f>MID(Лист1!$B$85,8,1)</f>
        <v>0</v>
      </c>
      <c r="AC92" s="83" t="str">
        <f t="shared" si="128"/>
        <v>0</v>
      </c>
      <c r="AD92" s="85" t="str">
        <f>MID(Лист1!$B$92,7,1)</f>
        <v>1</v>
      </c>
      <c r="AE92" s="86">
        <f t="shared" si="113"/>
        <v>1</v>
      </c>
      <c r="AF92" s="86" t="str">
        <f>MID(Лист1!$B$92,8,1)</f>
        <v>0</v>
      </c>
      <c r="AG92" s="90" t="str">
        <f t="shared" si="129"/>
        <v>0</v>
      </c>
      <c r="AH92" s="81" t="str">
        <f>MID(Лист1!$B$86,7,1)</f>
        <v>1</v>
      </c>
      <c r="AI92" s="82">
        <f t="shared" si="114"/>
        <v>1</v>
      </c>
      <c r="AJ92" s="82" t="str">
        <f>MID(Лист1!$B$86,8,1)</f>
        <v>0</v>
      </c>
      <c r="AK92" s="83" t="str">
        <f t="shared" si="130"/>
        <v>0</v>
      </c>
      <c r="AL92" s="85" t="str">
        <f>MID(Лист1!$B$93,7,1)</f>
        <v>1</v>
      </c>
      <c r="AM92" s="86">
        <f t="shared" si="115"/>
        <v>1</v>
      </c>
      <c r="AN92" s="86" t="str">
        <f>MID(Лист1!$B$93,8,1)</f>
        <v>0</v>
      </c>
      <c r="AO92" s="90" t="str">
        <f t="shared" si="131"/>
        <v>0</v>
      </c>
      <c r="AP92" s="81" t="str">
        <f>MID(Лист1!$B$87,7,1)</f>
        <v>1</v>
      </c>
      <c r="AQ92" s="82">
        <f t="shared" si="116"/>
        <v>1</v>
      </c>
      <c r="AR92" s="82" t="str">
        <f>MID(Лист1!$B$87,8,1)</f>
        <v>0</v>
      </c>
      <c r="AS92" s="83" t="str">
        <f t="shared" si="132"/>
        <v>0</v>
      </c>
      <c r="AT92" s="85" t="str">
        <f>MID(Лист1!$B$94,7,1)</f>
        <v>1</v>
      </c>
      <c r="AU92" s="86">
        <f t="shared" si="117"/>
        <v>1</v>
      </c>
      <c r="AV92" s="86" t="str">
        <f>MID(Лист1!$B$94,8,1)</f>
        <v>0</v>
      </c>
      <c r="AW92" s="90" t="str">
        <f t="shared" si="133"/>
        <v>0</v>
      </c>
      <c r="AX92" s="32" t="str">
        <f t="shared" si="134"/>
        <v xml:space="preserve"> Барселона - Реал </v>
      </c>
      <c r="AY92" s="7"/>
      <c r="AZ92" s="7"/>
      <c r="BA92" s="7"/>
      <c r="BB92" s="33" t="str">
        <f t="shared" si="135"/>
        <v xml:space="preserve"> </v>
      </c>
      <c r="BC92" s="33" t="e">
        <f t="shared" si="118"/>
        <v>#VALUE!</v>
      </c>
      <c r="BD92" s="33" t="str">
        <f t="shared" si="119"/>
        <v xml:space="preserve"> </v>
      </c>
    </row>
    <row r="93" spans="2:56" hidden="1">
      <c r="B93" s="81" t="str">
        <f>MID(Лист1!$B$82,9,1)</f>
        <v>1</v>
      </c>
      <c r="C93" s="82">
        <f t="shared" si="120"/>
        <v>1</v>
      </c>
      <c r="D93" s="82" t="str">
        <f>MID(Лист1!$B$82,10,1)</f>
        <v>0</v>
      </c>
      <c r="E93" s="83" t="str">
        <f t="shared" si="121"/>
        <v>0</v>
      </c>
      <c r="F93" s="85" t="str">
        <f>MID(Лист1!$B$89,9,1)</f>
        <v>1</v>
      </c>
      <c r="G93" s="86">
        <f t="shared" si="108"/>
        <v>1</v>
      </c>
      <c r="H93" s="86" t="str">
        <f>MID(Лист1!$B$89,10,1)</f>
        <v>0</v>
      </c>
      <c r="I93" s="87" t="str">
        <f t="shared" si="122"/>
        <v>0</v>
      </c>
      <c r="J93" s="81" t="str">
        <f>MID(Лист1!$B$83,9,1)</f>
        <v>1</v>
      </c>
      <c r="K93" s="82">
        <f t="shared" si="123"/>
        <v>1</v>
      </c>
      <c r="L93" s="82" t="str">
        <f>MID(Лист1!$B$83,10,1)</f>
        <v>0</v>
      </c>
      <c r="M93" s="83" t="str">
        <f t="shared" si="124"/>
        <v>0</v>
      </c>
      <c r="N93" s="85" t="str">
        <f>MID(Лист1!$B$90,9,1)</f>
        <v>1</v>
      </c>
      <c r="O93" s="86">
        <f t="shared" si="109"/>
        <v>1</v>
      </c>
      <c r="P93" s="86" t="str">
        <f>MID(Лист1!$B$90,10,1)</f>
        <v>0</v>
      </c>
      <c r="Q93" s="90" t="str">
        <f t="shared" si="125"/>
        <v>0</v>
      </c>
      <c r="R93" s="81" t="str">
        <f>MID(Лист1!$B$84,9,1)</f>
        <v>1</v>
      </c>
      <c r="S93" s="82">
        <f t="shared" si="110"/>
        <v>1</v>
      </c>
      <c r="T93" s="82" t="str">
        <f>MID(Лист1!$B$84,10,1)</f>
        <v>0</v>
      </c>
      <c r="U93" s="83" t="str">
        <f t="shared" si="126"/>
        <v>0</v>
      </c>
      <c r="V93" s="85" t="str">
        <f>MID(Лист1!$B$91,9,1)</f>
        <v>1</v>
      </c>
      <c r="W93" s="86">
        <f t="shared" si="111"/>
        <v>1</v>
      </c>
      <c r="X93" s="86" t="str">
        <f>MID(Лист1!$B$91,10,1)</f>
        <v>0</v>
      </c>
      <c r="Y93" s="90" t="str">
        <f t="shared" si="127"/>
        <v>0</v>
      </c>
      <c r="Z93" s="81" t="str">
        <f>MID(Лист1!$B$85,9,1)</f>
        <v>1</v>
      </c>
      <c r="AA93" s="82">
        <f t="shared" si="112"/>
        <v>1</v>
      </c>
      <c r="AB93" s="82" t="str">
        <f>MID(Лист1!$B$85,10,1)</f>
        <v>0</v>
      </c>
      <c r="AC93" s="83" t="str">
        <f t="shared" si="128"/>
        <v>0</v>
      </c>
      <c r="AD93" s="85" t="str">
        <f>MID(Лист1!$B$92,9,1)</f>
        <v>1</v>
      </c>
      <c r="AE93" s="86">
        <f t="shared" si="113"/>
        <v>1</v>
      </c>
      <c r="AF93" s="86" t="str">
        <f>MID(Лист1!$B$92,10,1)</f>
        <v>0</v>
      </c>
      <c r="AG93" s="90" t="str">
        <f t="shared" si="129"/>
        <v>0</v>
      </c>
      <c r="AH93" s="81" t="str">
        <f>MID(Лист1!$B$86,9,1)</f>
        <v>1</v>
      </c>
      <c r="AI93" s="82">
        <f t="shared" si="114"/>
        <v>1</v>
      </c>
      <c r="AJ93" s="82" t="str">
        <f>MID(Лист1!$B$86,10,1)</f>
        <v>0</v>
      </c>
      <c r="AK93" s="83" t="str">
        <f t="shared" si="130"/>
        <v>0</v>
      </c>
      <c r="AL93" s="85" t="str">
        <f>MID(Лист1!$B$93,9,1)</f>
        <v>1</v>
      </c>
      <c r="AM93" s="86">
        <f t="shared" si="115"/>
        <v>1</v>
      </c>
      <c r="AN93" s="86" t="str">
        <f>MID(Лист1!$B$93,10,1)</f>
        <v>0</v>
      </c>
      <c r="AO93" s="90" t="str">
        <f t="shared" si="131"/>
        <v>0</v>
      </c>
      <c r="AP93" s="81" t="str">
        <f>MID(Лист1!$B$87,9,1)</f>
        <v>1</v>
      </c>
      <c r="AQ93" s="82">
        <f t="shared" si="116"/>
        <v>1</v>
      </c>
      <c r="AR93" s="82" t="str">
        <f>MID(Лист1!$B$87,10,1)</f>
        <v>0</v>
      </c>
      <c r="AS93" s="83" t="str">
        <f t="shared" si="132"/>
        <v>0</v>
      </c>
      <c r="AT93" s="85" t="str">
        <f>MID(Лист1!$B$94,9,1)</f>
        <v>1</v>
      </c>
      <c r="AU93" s="86">
        <f t="shared" si="117"/>
        <v>1</v>
      </c>
      <c r="AV93" s="86" t="str">
        <f>MID(Лист1!$B$94,10,1)</f>
        <v>0</v>
      </c>
      <c r="AW93" s="90" t="str">
        <f t="shared" si="133"/>
        <v>0</v>
      </c>
      <c r="AX93" s="32" t="str">
        <f t="shared" si="134"/>
        <v xml:space="preserve">Лацио - Рома </v>
      </c>
      <c r="AY93" s="7"/>
      <c r="AZ93" s="7"/>
      <c r="BA93" s="7"/>
      <c r="BB93" s="33" t="str">
        <f t="shared" si="135"/>
        <v xml:space="preserve"> </v>
      </c>
      <c r="BC93" s="33" t="e">
        <f t="shared" si="118"/>
        <v>#VALUE!</v>
      </c>
      <c r="BD93" s="33" t="str">
        <f t="shared" si="119"/>
        <v xml:space="preserve"> </v>
      </c>
    </row>
    <row r="94" spans="2:56" hidden="1">
      <c r="B94" s="81" t="str">
        <f>MID(Лист1!$B$82,11,1)</f>
        <v>1</v>
      </c>
      <c r="C94" s="82">
        <f t="shared" si="120"/>
        <v>0</v>
      </c>
      <c r="D94" s="82" t="str">
        <f>MID(Лист1!$B$82,12,1)</f>
        <v>1</v>
      </c>
      <c r="E94" s="83" t="str">
        <f t="shared" si="121"/>
        <v>0</v>
      </c>
      <c r="F94" s="85" t="str">
        <f>MID(Лист1!$B$89,11,1)</f>
        <v>1</v>
      </c>
      <c r="G94" s="86">
        <f t="shared" si="108"/>
        <v>0</v>
      </c>
      <c r="H94" s="86" t="str">
        <f>MID(Лист1!$B$89,12,1)</f>
        <v>1</v>
      </c>
      <c r="I94" s="87" t="str">
        <f t="shared" si="122"/>
        <v>0</v>
      </c>
      <c r="J94" s="81" t="str">
        <f>MID(Лист1!$B$83,11,1)</f>
        <v>1</v>
      </c>
      <c r="K94" s="82">
        <f t="shared" si="123"/>
        <v>0</v>
      </c>
      <c r="L94" s="82" t="str">
        <f>MID(Лист1!$B$83,12,1)</f>
        <v>1</v>
      </c>
      <c r="M94" s="83" t="str">
        <f t="shared" si="124"/>
        <v>0</v>
      </c>
      <c r="N94" s="85" t="str">
        <f>MID(Лист1!$B$90,11,1)</f>
        <v>1</v>
      </c>
      <c r="O94" s="86">
        <f t="shared" si="109"/>
        <v>0</v>
      </c>
      <c r="P94" s="86" t="str">
        <f>MID(Лист1!$B$90,12,1)</f>
        <v>1</v>
      </c>
      <c r="Q94" s="90" t="str">
        <f t="shared" si="125"/>
        <v>0</v>
      </c>
      <c r="R94" s="81" t="str">
        <f>MID(Лист1!$B$84,11,1)</f>
        <v>1</v>
      </c>
      <c r="S94" s="82">
        <f t="shared" si="110"/>
        <v>0</v>
      </c>
      <c r="T94" s="82" t="str">
        <f>MID(Лист1!$B$84,12,1)</f>
        <v>1</v>
      </c>
      <c r="U94" s="83" t="str">
        <f t="shared" si="126"/>
        <v>0</v>
      </c>
      <c r="V94" s="85" t="str">
        <f>MID(Лист1!$B$91,11,1)</f>
        <v>1</v>
      </c>
      <c r="W94" s="86">
        <f t="shared" si="111"/>
        <v>0</v>
      </c>
      <c r="X94" s="86" t="str">
        <f>MID(Лист1!$B$91,12,1)</f>
        <v>1</v>
      </c>
      <c r="Y94" s="90" t="str">
        <f t="shared" si="127"/>
        <v>0</v>
      </c>
      <c r="Z94" s="81" t="str">
        <f>MID(Лист1!$B$85,11,1)</f>
        <v>1</v>
      </c>
      <c r="AA94" s="82">
        <f t="shared" si="112"/>
        <v>0</v>
      </c>
      <c r="AB94" s="82" t="str">
        <f>MID(Лист1!$B$85,12,1)</f>
        <v>1</v>
      </c>
      <c r="AC94" s="83" t="str">
        <f t="shared" si="128"/>
        <v>0</v>
      </c>
      <c r="AD94" s="85" t="str">
        <f>MID(Лист1!$B$92,11,1)</f>
        <v>1</v>
      </c>
      <c r="AE94" s="86">
        <f t="shared" si="113"/>
        <v>0</v>
      </c>
      <c r="AF94" s="86" t="str">
        <f>MID(Лист1!$B$92,12,1)</f>
        <v>1</v>
      </c>
      <c r="AG94" s="90" t="str">
        <f t="shared" si="129"/>
        <v>0</v>
      </c>
      <c r="AH94" s="81" t="str">
        <f>MID(Лист1!$B$86,11,1)</f>
        <v>1</v>
      </c>
      <c r="AI94" s="82">
        <f t="shared" si="114"/>
        <v>0</v>
      </c>
      <c r="AJ94" s="82" t="str">
        <f>MID(Лист1!$B$86,12,1)</f>
        <v>1</v>
      </c>
      <c r="AK94" s="83" t="str">
        <f t="shared" si="130"/>
        <v>0</v>
      </c>
      <c r="AL94" s="85" t="str">
        <f>MID(Лист1!$B$93,11,1)</f>
        <v>1</v>
      </c>
      <c r="AM94" s="86">
        <f t="shared" si="115"/>
        <v>0</v>
      </c>
      <c r="AN94" s="86" t="str">
        <f>MID(Лист1!$B$93,12,1)</f>
        <v>1</v>
      </c>
      <c r="AO94" s="90" t="str">
        <f t="shared" si="131"/>
        <v>0</v>
      </c>
      <c r="AP94" s="81" t="str">
        <f>MID(Лист1!$B$87,11,1)</f>
        <v>1</v>
      </c>
      <c r="AQ94" s="82">
        <f t="shared" si="116"/>
        <v>0</v>
      </c>
      <c r="AR94" s="82" t="str">
        <f>MID(Лист1!$B$87,12,1)</f>
        <v>1</v>
      </c>
      <c r="AS94" s="83" t="str">
        <f t="shared" si="132"/>
        <v>0</v>
      </c>
      <c r="AT94" s="85" t="str">
        <f>MID(Лист1!$B$94,11,1)</f>
        <v>1</v>
      </c>
      <c r="AU94" s="86">
        <f t="shared" si="117"/>
        <v>0</v>
      </c>
      <c r="AV94" s="86" t="str">
        <f>MID(Лист1!$B$94,12,1)</f>
        <v>1</v>
      </c>
      <c r="AW94" s="90" t="str">
        <f t="shared" si="133"/>
        <v>0</v>
      </c>
      <c r="AX94" s="32" t="str">
        <f t="shared" si="134"/>
        <v>Боруссия М - Герта</v>
      </c>
      <c r="AY94" s="7"/>
      <c r="AZ94" s="7"/>
      <c r="BA94" s="7"/>
      <c r="BB94" s="33" t="str">
        <f t="shared" si="135"/>
        <v xml:space="preserve"> </v>
      </c>
      <c r="BC94" s="33" t="e">
        <f t="shared" si="118"/>
        <v>#VALUE!</v>
      </c>
      <c r="BD94" s="33" t="str">
        <f t="shared" si="119"/>
        <v xml:space="preserve"> </v>
      </c>
    </row>
    <row r="95" spans="2:56" hidden="1">
      <c r="B95" s="81" t="str">
        <f>MID(Лист1!$B$82,13,1)</f>
        <v>2</v>
      </c>
      <c r="C95" s="82">
        <f t="shared" si="120"/>
        <v>0</v>
      </c>
      <c r="D95" s="82" t="str">
        <f>MID(Лист1!$B$82,14,1)</f>
        <v>2</v>
      </c>
      <c r="E95" s="83" t="str">
        <f t="shared" si="121"/>
        <v>0</v>
      </c>
      <c r="F95" s="85" t="str">
        <f>MID(Лист1!$B$89,13,1)</f>
        <v>2</v>
      </c>
      <c r="G95" s="86">
        <f t="shared" si="108"/>
        <v>0</v>
      </c>
      <c r="H95" s="86" t="str">
        <f>MID(Лист1!$B$89,14,1)</f>
        <v>2</v>
      </c>
      <c r="I95" s="87" t="str">
        <f t="shared" si="122"/>
        <v>0</v>
      </c>
      <c r="J95" s="81" t="str">
        <f>MID(Лист1!$B$83,13,1)</f>
        <v>2</v>
      </c>
      <c r="K95" s="82">
        <f t="shared" si="123"/>
        <v>0</v>
      </c>
      <c r="L95" s="82" t="str">
        <f>MID(Лист1!$B$83,14,1)</f>
        <v>2</v>
      </c>
      <c r="M95" s="83" t="str">
        <f t="shared" si="124"/>
        <v>0</v>
      </c>
      <c r="N95" s="85" t="str">
        <f>MID(Лист1!$B$90,13,1)</f>
        <v>2</v>
      </c>
      <c r="O95" s="86">
        <f t="shared" si="109"/>
        <v>0</v>
      </c>
      <c r="P95" s="86" t="str">
        <f>MID(Лист1!$B$90,14,1)</f>
        <v>2</v>
      </c>
      <c r="Q95" s="90" t="str">
        <f t="shared" si="125"/>
        <v>0</v>
      </c>
      <c r="R95" s="81" t="str">
        <f>MID(Лист1!$B$84,13,1)</f>
        <v>2</v>
      </c>
      <c r="S95" s="82">
        <f t="shared" si="110"/>
        <v>0</v>
      </c>
      <c r="T95" s="82" t="str">
        <f>MID(Лист1!$B$84,14,1)</f>
        <v>2</v>
      </c>
      <c r="U95" s="83" t="str">
        <f t="shared" si="126"/>
        <v>0</v>
      </c>
      <c r="V95" s="85" t="str">
        <f>MID(Лист1!$B$91,13,1)</f>
        <v>2</v>
      </c>
      <c r="W95" s="86">
        <f t="shared" si="111"/>
        <v>0</v>
      </c>
      <c r="X95" s="86" t="str">
        <f>MID(Лист1!$B$91,14,1)</f>
        <v>2</v>
      </c>
      <c r="Y95" s="90" t="str">
        <f t="shared" si="127"/>
        <v>0</v>
      </c>
      <c r="Z95" s="81" t="str">
        <f>MID(Лист1!$B$85,13,1)</f>
        <v>2</v>
      </c>
      <c r="AA95" s="82">
        <f t="shared" si="112"/>
        <v>0</v>
      </c>
      <c r="AB95" s="82" t="str">
        <f>MID(Лист1!$B$85,14,1)</f>
        <v>2</v>
      </c>
      <c r="AC95" s="83" t="str">
        <f t="shared" si="128"/>
        <v>0</v>
      </c>
      <c r="AD95" s="85" t="str">
        <f>MID(Лист1!$B$92,13,1)</f>
        <v>2</v>
      </c>
      <c r="AE95" s="86">
        <f t="shared" si="113"/>
        <v>0</v>
      </c>
      <c r="AF95" s="86" t="str">
        <f>MID(Лист1!$B$92,14,1)</f>
        <v>2</v>
      </c>
      <c r="AG95" s="90" t="str">
        <f t="shared" si="129"/>
        <v>0</v>
      </c>
      <c r="AH95" s="81" t="str">
        <f>MID(Лист1!$B$86,13,1)</f>
        <v>2</v>
      </c>
      <c r="AI95" s="82">
        <f t="shared" si="114"/>
        <v>0</v>
      </c>
      <c r="AJ95" s="82" t="str">
        <f>MID(Лист1!$B$86,14,1)</f>
        <v>2</v>
      </c>
      <c r="AK95" s="83" t="str">
        <f t="shared" si="130"/>
        <v>0</v>
      </c>
      <c r="AL95" s="85" t="str">
        <f>MID(Лист1!$B$93,13,1)</f>
        <v>2</v>
      </c>
      <c r="AM95" s="86">
        <f t="shared" si="115"/>
        <v>0</v>
      </c>
      <c r="AN95" s="86" t="str">
        <f>MID(Лист1!$B$93,14,1)</f>
        <v>2</v>
      </c>
      <c r="AO95" s="90" t="str">
        <f t="shared" si="131"/>
        <v>0</v>
      </c>
      <c r="AP95" s="81" t="str">
        <f>MID(Лист1!$B$87,13,1)</f>
        <v>2</v>
      </c>
      <c r="AQ95" s="82">
        <f t="shared" si="116"/>
        <v>0</v>
      </c>
      <c r="AR95" s="82" t="str">
        <f>MID(Лист1!$B$87,14,1)</f>
        <v>2</v>
      </c>
      <c r="AS95" s="83" t="str">
        <f t="shared" si="132"/>
        <v>0</v>
      </c>
      <c r="AT95" s="85" t="str">
        <f>MID(Лист1!$B$94,13,1)</f>
        <v>2</v>
      </c>
      <c r="AU95" s="86">
        <f t="shared" si="117"/>
        <v>0</v>
      </c>
      <c r="AV95" s="86" t="str">
        <f>MID(Лист1!$B$94,14,1)</f>
        <v>2</v>
      </c>
      <c r="AW95" s="90" t="str">
        <f t="shared" si="133"/>
        <v>0</v>
      </c>
      <c r="AX95" s="32" t="str">
        <f t="shared" si="134"/>
        <v>Бастия - Марсель</v>
      </c>
      <c r="AY95" s="7"/>
      <c r="AZ95" s="7"/>
      <c r="BA95" s="7"/>
      <c r="BB95" s="33" t="str">
        <f t="shared" si="135"/>
        <v xml:space="preserve"> </v>
      </c>
      <c r="BC95" s="33" t="e">
        <f t="shared" si="118"/>
        <v>#VALUE!</v>
      </c>
      <c r="BD95" s="33" t="str">
        <f t="shared" si="119"/>
        <v xml:space="preserve"> </v>
      </c>
    </row>
    <row r="96" spans="2:56" hidden="1">
      <c r="B96" s="81" t="str">
        <f>MID(Лист1!$B$82,15,1)</f>
        <v>1</v>
      </c>
      <c r="C96" s="82">
        <f>B96-D96</f>
        <v>1</v>
      </c>
      <c r="D96" s="82" t="str">
        <f>MID(Лист1!$B$82,16,1)</f>
        <v>0</v>
      </c>
      <c r="E96" s="83" t="str">
        <f t="shared" si="121"/>
        <v>0</v>
      </c>
      <c r="F96" s="85" t="str">
        <f>MID(Лист1!$B$89,15,1)</f>
        <v>1</v>
      </c>
      <c r="G96" s="86">
        <f t="shared" si="108"/>
        <v>1</v>
      </c>
      <c r="H96" s="86" t="str">
        <f>MID(Лист1!$B$89,16,1)</f>
        <v>0</v>
      </c>
      <c r="I96" s="87" t="str">
        <f t="shared" si="122"/>
        <v>0</v>
      </c>
      <c r="J96" s="81" t="str">
        <f>MID(Лист1!$B$83,15,1)</f>
        <v>1</v>
      </c>
      <c r="K96" s="82">
        <f>J96-L96</f>
        <v>1</v>
      </c>
      <c r="L96" s="82" t="str">
        <f>MID(Лист1!$B$83,16,1)</f>
        <v>0</v>
      </c>
      <c r="M96" s="83" t="str">
        <f t="shared" si="124"/>
        <v>0</v>
      </c>
      <c r="N96" s="85" t="str">
        <f>MID(Лист1!$B$90,15,1)</f>
        <v>1</v>
      </c>
      <c r="O96" s="86">
        <f t="shared" si="109"/>
        <v>1</v>
      </c>
      <c r="P96" s="86" t="str">
        <f>MID(Лист1!$B$90,16,1)</f>
        <v>0</v>
      </c>
      <c r="Q96" s="90" t="str">
        <f t="shared" si="125"/>
        <v>0</v>
      </c>
      <c r="R96" s="81" t="str">
        <f>MID(Лист1!$B$84,15,1)</f>
        <v>1</v>
      </c>
      <c r="S96" s="82">
        <f t="shared" si="110"/>
        <v>1</v>
      </c>
      <c r="T96" s="82" t="str">
        <f>MID(Лист1!$B$84,16,1)</f>
        <v>0</v>
      </c>
      <c r="U96" s="83" t="str">
        <f t="shared" si="126"/>
        <v>0</v>
      </c>
      <c r="V96" s="85" t="str">
        <f>MID(Лист1!$B$91,15,1)</f>
        <v>1</v>
      </c>
      <c r="W96" s="86">
        <f t="shared" si="111"/>
        <v>1</v>
      </c>
      <c r="X96" s="86" t="str">
        <f>MID(Лист1!$B$91,16,1)</f>
        <v>0</v>
      </c>
      <c r="Y96" s="90" t="str">
        <f t="shared" si="127"/>
        <v>0</v>
      </c>
      <c r="Z96" s="81" t="str">
        <f>MID(Лист1!$B$85,15,1)</f>
        <v>1</v>
      </c>
      <c r="AA96" s="82">
        <f t="shared" si="112"/>
        <v>1</v>
      </c>
      <c r="AB96" s="82" t="str">
        <f>MID(Лист1!$B$85,16,1)</f>
        <v>0</v>
      </c>
      <c r="AC96" s="83" t="str">
        <f t="shared" si="128"/>
        <v>0</v>
      </c>
      <c r="AD96" s="85" t="str">
        <f>MID(Лист1!$B$92,15,1)</f>
        <v>1</v>
      </c>
      <c r="AE96" s="86">
        <f t="shared" si="113"/>
        <v>1</v>
      </c>
      <c r="AF96" s="86" t="str">
        <f>MID(Лист1!$B$92,16,1)</f>
        <v>0</v>
      </c>
      <c r="AG96" s="90" t="str">
        <f t="shared" si="129"/>
        <v>0</v>
      </c>
      <c r="AH96" s="81" t="str">
        <f>MID(Лист1!$B$86,15,1)</f>
        <v>1</v>
      </c>
      <c r="AI96" s="82">
        <f t="shared" si="114"/>
        <v>1</v>
      </c>
      <c r="AJ96" s="82" t="str">
        <f>MID(Лист1!$B$86,16,1)</f>
        <v>0</v>
      </c>
      <c r="AK96" s="83" t="str">
        <f t="shared" si="130"/>
        <v>0</v>
      </c>
      <c r="AL96" s="85" t="str">
        <f>MID(Лист1!$B$93,15,1)</f>
        <v>1</v>
      </c>
      <c r="AM96" s="86">
        <f t="shared" si="115"/>
        <v>1</v>
      </c>
      <c r="AN96" s="86" t="str">
        <f>MID(Лист1!$B$93,16,1)</f>
        <v>0</v>
      </c>
      <c r="AO96" s="90" t="str">
        <f t="shared" si="131"/>
        <v>0</v>
      </c>
      <c r="AP96" s="81" t="str">
        <f>MID(Лист1!$B$87,15,1)</f>
        <v>1</v>
      </c>
      <c r="AQ96" s="82">
        <f t="shared" si="116"/>
        <v>1</v>
      </c>
      <c r="AR96" s="82" t="str">
        <f>MID(Лист1!$B$87,16,1)</f>
        <v>0</v>
      </c>
      <c r="AS96" s="83" t="str">
        <f t="shared" si="132"/>
        <v>0</v>
      </c>
      <c r="AT96" s="85" t="str">
        <f>MID(Лист1!$B$94,15,1)</f>
        <v>1</v>
      </c>
      <c r="AU96" s="86">
        <f t="shared" si="117"/>
        <v>1</v>
      </c>
      <c r="AV96" s="86" t="str">
        <f>MID(Лист1!$B$94,16,1)</f>
        <v>0</v>
      </c>
      <c r="AW96" s="90" t="str">
        <f t="shared" si="133"/>
        <v>0</v>
      </c>
      <c r="AX96" s="32" t="str">
        <f t="shared" si="134"/>
        <v>Зенит - ЦСКА</v>
      </c>
      <c r="AY96" s="7"/>
      <c r="AZ96" s="7"/>
      <c r="BA96" s="7"/>
      <c r="BB96" s="33" t="str">
        <f t="shared" si="135"/>
        <v xml:space="preserve"> </v>
      </c>
      <c r="BC96" s="33" t="e">
        <f t="shared" si="118"/>
        <v>#VALUE!</v>
      </c>
      <c r="BD96" s="33" t="str">
        <f t="shared" si="119"/>
        <v xml:space="preserve"> </v>
      </c>
    </row>
    <row r="97" spans="2:56" ht="2.25" hidden="1" customHeight="1">
      <c r="B97" s="81">
        <v>1</v>
      </c>
      <c r="C97" s="82">
        <f>B97-D97</f>
        <v>-1</v>
      </c>
      <c r="D97" s="82">
        <v>2</v>
      </c>
      <c r="E97" s="83" t="str">
        <f>IF((LEN(BB97)=0),"0",IF(AND(B97=BB97,D97=BD97),"5",IF(AND(C97=BC97,C97=0),"2",IF(AND(C97=BC97,OR(C97&gt;0,C97&lt;0)),"3",IF(AND(C97&gt;0,BC97&gt;0),"2",IF(AND(C97&lt;0,BC97&lt;0),"2","0"))))))</f>
        <v>0</v>
      </c>
      <c r="F97" s="85">
        <v>1</v>
      </c>
      <c r="G97" s="86">
        <f>F97-H97</f>
        <v>-1</v>
      </c>
      <c r="H97" s="86">
        <v>2</v>
      </c>
      <c r="I97" s="87" t="str">
        <f>IF((LEN(BB97)=0),"0",IF(AND(F97=BB97,H97=BD97),"5",IF(AND(G97=BC97,G97=0),"2",IF(AND(G97=BC97,OR(G97&gt;0,G97&lt;0)),"3",IF(AND(G97&gt;0,BC97&gt;0),"2",IF(AND(G97&lt;0,BC97&lt;0),"2","0"))))))</f>
        <v>0</v>
      </c>
      <c r="J97" s="81">
        <v>1</v>
      </c>
      <c r="K97" s="82">
        <f>J97-L97</f>
        <v>1</v>
      </c>
      <c r="L97" s="82">
        <v>0</v>
      </c>
      <c r="M97" s="83" t="str">
        <f>IF((LEN(BB97)=0),"0",IF(AND(J97=BB97,L97=BD97),"5",IF(AND(K97=BC97,K97=0),"2",IF(AND(K97=BC97,OR(K97&gt;0,K97&lt;0)),"3",IF(AND(K97&gt;0,BC97&gt;0),"2",IF(AND(K97&lt;0,BC97&lt;0),"2","0"))))))</f>
        <v>0</v>
      </c>
      <c r="N97" s="85">
        <v>2</v>
      </c>
      <c r="O97" s="86">
        <f>N97-P97</f>
        <v>0</v>
      </c>
      <c r="P97" s="86">
        <v>2</v>
      </c>
      <c r="Q97" s="90" t="str">
        <f>IF((LEN(BB97)=0),"0",IF(AND(N97=BB97,P97=BD97),"5",IF(AND(O97=BC97,O97=0),"2",IF(AND(O97=BC97,OR(O97&gt;0,O97&lt;0)),"3",IF(AND(O97&gt;0,BC97&gt;0),"2",IF(AND(O97&lt;0,BC97&lt;0),"2","0"))))))</f>
        <v>0</v>
      </c>
      <c r="R97" s="81">
        <v>0</v>
      </c>
      <c r="S97" s="82">
        <f>R97-T97</f>
        <v>-1</v>
      </c>
      <c r="T97" s="82">
        <v>1</v>
      </c>
      <c r="U97" s="83" t="str">
        <f>IF((LEN(BB97)=0),"0",IF(AND(R97=BB97,T97=BD97),"5",IF(AND(S97=BC97,S97=0),"2",IF(AND(S97=BC97,OR(S97&gt;0,S97&lt;0)),"3",IF(AND(S97&gt;0,BC97&gt;0),"2",IF(AND(S97&lt;0,BC97&lt;0),"2","0"))))))</f>
        <v>0</v>
      </c>
      <c r="V97" s="85">
        <v>0</v>
      </c>
      <c r="W97" s="86">
        <f>V97-X97</f>
        <v>-1</v>
      </c>
      <c r="X97" s="86">
        <v>1</v>
      </c>
      <c r="Y97" s="90" t="str">
        <f>IF((LEN(BB97)=0),"0",IF(AND(V97=BB97,X97=BD97),"5",IF(AND(W97=BC97,W97=0),"2",IF(AND(W97=BC97,OR(W97&gt;0,W97&lt;0)),"3",IF(AND(W97&gt;0,BC97&gt;0),"2",IF(AND(W97&lt;0,BC97&lt;0),"2","0"))))))</f>
        <v>0</v>
      </c>
      <c r="Z97" s="81">
        <v>0</v>
      </c>
      <c r="AA97" s="82">
        <f>Z97-AB97</f>
        <v>-1</v>
      </c>
      <c r="AB97" s="82">
        <v>1</v>
      </c>
      <c r="AC97" s="83" t="str">
        <f>IF((LEN(BB97)=0),"0",IF(AND(Z97=BB97,AB97=BD97),"5",IF(AND(AA97=BC97,AA97=0),"2",IF(AND(AA97=BC97,OR(AA97&gt;0,AA97&lt;0)),"3",IF(AND(AA97&gt;0,BC97&gt;0),"2",IF(AND(AA97&lt;0,BC97&lt;0),"2","0"))))))</f>
        <v>0</v>
      </c>
      <c r="AD97" s="85">
        <v>1</v>
      </c>
      <c r="AE97" s="86">
        <f>AD97-AF97</f>
        <v>-1</v>
      </c>
      <c r="AF97" s="86">
        <v>2</v>
      </c>
      <c r="AG97" s="90" t="str">
        <f>IF((LEN(BB97)=0),"0",IF(AND(AD97=BB97,AF97=BD97),"5",IF(AND(AE97=BC97,AE97=0),"2",IF(AND(AE97=BC97,OR(AE97&gt;0,AE97&lt;0)),"3",IF(AND(AE97&gt;0,BC97&gt;0),"2",IF(AND(AE97&lt;0,BC97&lt;0),"2","0"))))))</f>
        <v>0</v>
      </c>
      <c r="AH97" s="81">
        <v>1</v>
      </c>
      <c r="AI97" s="82">
        <f>AH97-AJ97</f>
        <v>0</v>
      </c>
      <c r="AJ97" s="82">
        <v>1</v>
      </c>
      <c r="AK97" s="83" t="str">
        <f>IF((LEN(BB97)=0),"0",IF(AND(AH97=BB97,AJ97=BD97),"5",IF(AND(AI97=BC97,AI97=0),"2",IF(AND(AI97=BC97,OR(AI97&gt;0,AI97&lt;0)),"3",IF(AND(AI97&gt;0,BC97&gt;0),"2",IF(AND(AI97&lt;0,BC97&lt;0),"2","0"))))))</f>
        <v>0</v>
      </c>
      <c r="AL97" s="85">
        <v>0</v>
      </c>
      <c r="AM97" s="86">
        <f>AL97-AN97</f>
        <v>0</v>
      </c>
      <c r="AN97" s="86">
        <v>0</v>
      </c>
      <c r="AO97" s="90" t="str">
        <f>IF((LEN(BB97)=0),"0",IF(AND(AL97=BB97,AN97=BD97),"5",IF(AND(AM97=BC97,AM97=0),"2",IF(AND(AM97=BC97,OR(AM97&gt;0,AM97&lt;0)),"3",IF(AND(AM97&gt;0,BC97&gt;0),"2",IF(AND(AM97&lt;0,BC97&lt;0),"2","0"))))))</f>
        <v>0</v>
      </c>
      <c r="AP97" s="81">
        <v>0</v>
      </c>
      <c r="AQ97" s="82">
        <f>AP97-AR97</f>
        <v>0</v>
      </c>
      <c r="AR97" s="82">
        <v>0</v>
      </c>
      <c r="AS97" s="83" t="str">
        <f>IF((LEN(BB97)=0),"0",IF(AND(AP97=BB97,AR97=BD97),"5",IF(AND(AQ97=BC97,AQ97=0),"2",IF(AND(AQ97=BC97,OR(AQ97&gt;0,AQ97&lt;0)),"3",IF(AND(AQ97&gt;0,BC97&gt;0),"2",IF(AND(AQ97&lt;0,BC97&lt;0),"2","0"))))))</f>
        <v>0</v>
      </c>
      <c r="AT97" s="85">
        <v>2</v>
      </c>
      <c r="AU97" s="86">
        <f>AT97-AV97</f>
        <v>1</v>
      </c>
      <c r="AV97" s="86">
        <v>1</v>
      </c>
      <c r="AW97" s="90" t="str">
        <f>IF((LEN(BB97)=0),"0",IF(AND(AT97=BB97,AV97=BD97),"5",IF(AND(AU97=BC97,AU97=0),"2",IF(AND(AU97=BC97,OR(AU97&gt;0,AU97&lt;0)),"3",IF(AND(AU97&gt;0,BC97&gt;0),"2",IF(AND(AU97&lt;0,BC97&lt;0),"2","0"))))))</f>
        <v>0</v>
      </c>
      <c r="AX97" s="34"/>
      <c r="AY97" s="14"/>
      <c r="AZ97" s="7"/>
      <c r="BA97" s="7"/>
      <c r="BB97" s="37"/>
      <c r="BC97" s="37">
        <f t="shared" si="118"/>
        <v>0</v>
      </c>
      <c r="BD97" s="37"/>
    </row>
    <row r="98" spans="2:56" ht="2.25" hidden="1" customHeight="1">
      <c r="B98" s="81">
        <v>1</v>
      </c>
      <c r="C98" s="82">
        <f>B98-D98</f>
        <v>1</v>
      </c>
      <c r="D98" s="82">
        <v>0</v>
      </c>
      <c r="E98" s="83" t="str">
        <f>IF((LEN(BB98)=0),"0",IF(AND(B98=BB98,D98=BD98),"5",IF(AND(C98=BC98,C98=0),"2",IF(AND(C98=BC98,OR(C98&gt;0,C98&lt;0)),"3",IF(AND(C98&gt;0,BC98&gt;0),"2",IF(AND(C98&lt;0,BC98&lt;0),"2","0"))))))</f>
        <v>0</v>
      </c>
      <c r="F98" s="85">
        <v>1</v>
      </c>
      <c r="G98" s="86">
        <f>F98-H98</f>
        <v>-1</v>
      </c>
      <c r="H98" s="86">
        <v>2</v>
      </c>
      <c r="I98" s="87" t="str">
        <f>IF((LEN(BB98)=0),"0",IF(AND(F98=BB98,H98=BD98),"5",IF(AND(G98=BC98,G98=0),"2",IF(AND(G98=BC98,OR(G98&gt;0,G98&lt;0)),"3",IF(AND(G98&gt;0,BC98&gt;0),"2",IF(AND(G98&lt;0,BC98&lt;0),"2","0"))))))</f>
        <v>0</v>
      </c>
      <c r="J98" s="81">
        <v>1</v>
      </c>
      <c r="K98" s="82">
        <f>J98-L98</f>
        <v>-1</v>
      </c>
      <c r="L98" s="82">
        <v>2</v>
      </c>
      <c r="M98" s="83" t="str">
        <f>IF((LEN(BB98)=0),"0",IF(AND(J98=BB98,L98=BD98),"5",IF(AND(K98=BC98,K98=0),"2",IF(AND(K98=BC98,OR(K98&gt;0,K98&lt;0)),"3",IF(AND(K98&gt;0,BC98&gt;0),"2",IF(AND(K98&lt;0,BC98&lt;0),"2","0"))))))</f>
        <v>0</v>
      </c>
      <c r="N98" s="85">
        <v>1</v>
      </c>
      <c r="O98" s="86">
        <f>N98-P98</f>
        <v>-1</v>
      </c>
      <c r="P98" s="86">
        <v>2</v>
      </c>
      <c r="Q98" s="90" t="str">
        <f>IF((LEN(BB98)=0),"0",IF(AND(N98=BB98,P98=BD98),"5",IF(AND(O98=BC98,O98=0),"2",IF(AND(O98=BC98,OR(O98&gt;0,O98&lt;0)),"3",IF(AND(O98&gt;0,BC98&gt;0),"2",IF(AND(O98&lt;0,BC98&lt;0),"2","0"))))))</f>
        <v>0</v>
      </c>
      <c r="R98" s="81">
        <v>0</v>
      </c>
      <c r="S98" s="82">
        <f>R98-T98</f>
        <v>-2</v>
      </c>
      <c r="T98" s="82">
        <v>2</v>
      </c>
      <c r="U98" s="83" t="str">
        <f>IF((LEN(BB98)=0),"0",IF(AND(R98=BB98,T98=BD98),"5",IF(AND(S98=BC98,S98=0),"2",IF(AND(S98=BC98,OR(S98&gt;0,S98&lt;0)),"3",IF(AND(S98&gt;0,BC98&gt;0),"2",IF(AND(S98&lt;0,BC98&lt;0),"2","0"))))))</f>
        <v>0</v>
      </c>
      <c r="V98" s="85">
        <v>1</v>
      </c>
      <c r="W98" s="86">
        <f>V98-X98</f>
        <v>-1</v>
      </c>
      <c r="X98" s="86">
        <v>2</v>
      </c>
      <c r="Y98" s="90" t="str">
        <f>IF((LEN(BB98)=0),"0",IF(AND(V98=BB98,X98=BD98),"5",IF(AND(W98=BC98,W98=0),"2",IF(AND(W98=BC98,OR(W98&gt;0,W98&lt;0)),"3",IF(AND(W98&gt;0,BC98&gt;0),"2",IF(AND(W98&lt;0,BC98&lt;0),"2","0"))))))</f>
        <v>0</v>
      </c>
      <c r="Z98" s="81">
        <v>0</v>
      </c>
      <c r="AA98" s="82">
        <f>Z98-AB98</f>
        <v>-2</v>
      </c>
      <c r="AB98" s="82">
        <v>2</v>
      </c>
      <c r="AC98" s="83" t="str">
        <f>IF((LEN(BB98)=0),"0",IF(AND(Z98=BB98,AB98=BD98),"5",IF(AND(AA98=BC98,AA98=0),"2",IF(AND(AA98=BC98,OR(AA98&gt;0,AA98&lt;0)),"3",IF(AND(AA98&gt;0,BC98&gt;0),"2",IF(AND(AA98&lt;0,BC98&lt;0),"2","0"))))))</f>
        <v>0</v>
      </c>
      <c r="AD98" s="85">
        <v>1</v>
      </c>
      <c r="AE98" s="86">
        <f>AD98-AF98</f>
        <v>-1</v>
      </c>
      <c r="AF98" s="86">
        <v>2</v>
      </c>
      <c r="AG98" s="90" t="str">
        <f>IF((LEN(BB98)=0),"0",IF(AND(AD98=BB98,AF98=BD98),"5",IF(AND(AE98=BC98,AE98=0),"2",IF(AND(AE98=BC98,OR(AE98&gt;0,AE98&lt;0)),"3",IF(AND(AE98&gt;0,BC98&gt;0),"2",IF(AND(AE98&lt;0,BC98&lt;0),"2","0"))))))</f>
        <v>0</v>
      </c>
      <c r="AH98" s="81">
        <v>2</v>
      </c>
      <c r="AI98" s="82">
        <f>AH98-AJ98</f>
        <v>1</v>
      </c>
      <c r="AJ98" s="82">
        <v>1</v>
      </c>
      <c r="AK98" s="83" t="str">
        <f>IF((LEN(BB98)=0),"0",IF(AND(AH98=BB98,AJ98=BD98),"5",IF(AND(AI98=BC98,AI98=0),"2",IF(AND(AI98=BC98,OR(AI98&gt;0,AI98&lt;0)),"3",IF(AND(AI98&gt;0,BC98&gt;0),"2",IF(AND(AI98&lt;0,BC98&lt;0),"2","0"))))))</f>
        <v>0</v>
      </c>
      <c r="AL98" s="85">
        <v>0</v>
      </c>
      <c r="AM98" s="86">
        <f>AL98-AN98</f>
        <v>-1</v>
      </c>
      <c r="AN98" s="86">
        <v>1</v>
      </c>
      <c r="AO98" s="90" t="str">
        <f>IF((LEN(BB98)=0),"0",IF(AND(AL98=BB98,AN98=BD98),"5",IF(AND(AM98=BC98,AM98=0),"2",IF(AND(AM98=BC98,OR(AM98&gt;0,AM98&lt;0)),"3",IF(AND(AM98&gt;0,BC98&gt;0),"2",IF(AND(AM98&lt;0,BC98&lt;0),"2","0"))))))</f>
        <v>0</v>
      </c>
      <c r="AP98" s="81">
        <v>1</v>
      </c>
      <c r="AQ98" s="82">
        <f>AP98-AR98</f>
        <v>0</v>
      </c>
      <c r="AR98" s="82">
        <v>1</v>
      </c>
      <c r="AS98" s="83" t="str">
        <f>IF((LEN(BB98)=0),"0",IF(AND(AP98=BB98,AR98=BD98),"5",IF(AND(AQ98=BC98,AQ98=0),"2",IF(AND(AQ98=BC98,OR(AQ98&gt;0,AQ98&lt;0)),"3",IF(AND(AQ98&gt;0,BC98&gt;0),"2",IF(AND(AQ98&lt;0,BC98&lt;0),"2","0"))))))</f>
        <v>0</v>
      </c>
      <c r="AT98" s="85">
        <v>2</v>
      </c>
      <c r="AU98" s="86">
        <f>AT98-AV98</f>
        <v>2</v>
      </c>
      <c r="AV98" s="86">
        <v>0</v>
      </c>
      <c r="AW98" s="90" t="str">
        <f>IF((LEN(BB98)=0),"0",IF(AND(AT98=BB98,AV98=BD98),"5",IF(AND(AU98=BC98,AU98=0),"2",IF(AND(AU98=BC98,OR(AU98&gt;0,AU98&lt;0)),"3",IF(AND(AU98&gt;0,BC98&gt;0),"2",IF(AND(AU98&lt;0,BC98&lt;0),"2","0"))))))</f>
        <v>0</v>
      </c>
      <c r="AX98" s="34"/>
      <c r="AY98" s="7"/>
      <c r="AZ98" s="7"/>
      <c r="BA98" s="7"/>
      <c r="BB98" s="37"/>
      <c r="BC98" s="37">
        <f t="shared" si="118"/>
        <v>0</v>
      </c>
      <c r="BD98" s="37"/>
    </row>
    <row r="99" spans="2:56" ht="15" hidden="1">
      <c r="B99" s="253">
        <f>E89+E90+E91+E92+E93+E94+E95+E96+E97+E98</f>
        <v>0</v>
      </c>
      <c r="C99" s="254"/>
      <c r="D99" s="254"/>
      <c r="E99" s="255"/>
      <c r="F99" s="165">
        <f>I89+I90+I91+I92+I93+I94+I95+I96+I97+I98</f>
        <v>0</v>
      </c>
      <c r="G99" s="166"/>
      <c r="H99" s="166"/>
      <c r="I99" s="167"/>
      <c r="J99" s="253">
        <f>M89+M90+M91+M92+M93+M94+M95+M96+M97+M98</f>
        <v>0</v>
      </c>
      <c r="K99" s="254"/>
      <c r="L99" s="254"/>
      <c r="M99" s="255"/>
      <c r="N99" s="165">
        <f>Q89+Q90+Q91+Q92+Q93+Q94+Q95+Q96+Q97+Q98</f>
        <v>0</v>
      </c>
      <c r="O99" s="166"/>
      <c r="P99" s="166"/>
      <c r="Q99" s="256"/>
      <c r="R99" s="253">
        <f>U89+U90+U91+U92+U93+U94+U95+U96+U97+U98</f>
        <v>0</v>
      </c>
      <c r="S99" s="254"/>
      <c r="T99" s="254"/>
      <c r="U99" s="255"/>
      <c r="V99" s="165">
        <f>Y89+Y90+Y91+Y92+Y93+Y94+Y95+Y96+Y97+Y98</f>
        <v>0</v>
      </c>
      <c r="W99" s="166"/>
      <c r="X99" s="166"/>
      <c r="Y99" s="256"/>
      <c r="Z99" s="253">
        <f>AC89+AC90+AC91+AC92+AC93+AC94+AC95+AC96+AC97+AC98</f>
        <v>0</v>
      </c>
      <c r="AA99" s="254"/>
      <c r="AB99" s="254"/>
      <c r="AC99" s="255"/>
      <c r="AD99" s="165">
        <f>AG89+AG90+AG91+AG92+AG93+AG94+AG95+AG96+AG97+AG98</f>
        <v>0</v>
      </c>
      <c r="AE99" s="166"/>
      <c r="AF99" s="166"/>
      <c r="AG99" s="256"/>
      <c r="AH99" s="253">
        <f>AK89+AK90+AK91+AK92+AK93+AK94+AK95+AK96+AK97+AK98</f>
        <v>0</v>
      </c>
      <c r="AI99" s="254"/>
      <c r="AJ99" s="254"/>
      <c r="AK99" s="255"/>
      <c r="AL99" s="165">
        <f>AO89+AO90+AO91+AO92+AO93+AO94+AO95+AO96+AO97+AO98</f>
        <v>0</v>
      </c>
      <c r="AM99" s="166"/>
      <c r="AN99" s="166"/>
      <c r="AO99" s="256"/>
      <c r="AP99" s="253">
        <f>AS89+AS90+AS91+AS92+AS93+AS94+AS95+AS96+AS97+AS98</f>
        <v>0</v>
      </c>
      <c r="AQ99" s="254"/>
      <c r="AR99" s="254"/>
      <c r="AS99" s="255"/>
      <c r="AT99" s="165">
        <f>AW89+AW90+AW91+AW92+AW93+AW94+AW95+AW96+AW97+AW98</f>
        <v>0</v>
      </c>
      <c r="AU99" s="166"/>
      <c r="AV99" s="166"/>
      <c r="AW99" s="256"/>
      <c r="AX99" s="35"/>
      <c r="AY99" s="7"/>
      <c r="AZ99" s="7"/>
      <c r="BA99" s="7"/>
      <c r="BB99" s="35"/>
      <c r="BC99" s="35"/>
      <c r="BD99" s="35"/>
    </row>
    <row r="100" spans="2:56" ht="13.5" hidden="1" thickBot="1">
      <c r="B100" s="257" t="str">
        <f>IF(B99&gt;F99,"1",IF(B99=F99,"0", IF(B99&lt;F99,"0")))</f>
        <v>0</v>
      </c>
      <c r="C100" s="258"/>
      <c r="D100" s="258"/>
      <c r="E100" s="259"/>
      <c r="F100" s="260" t="str">
        <f>IF(F99&gt;B99,"1",IF(F99=B99,"0", IF(F99&lt;B99,"0")))</f>
        <v>0</v>
      </c>
      <c r="G100" s="261"/>
      <c r="H100" s="261"/>
      <c r="I100" s="262"/>
      <c r="J100" s="257" t="str">
        <f>IF(J99&gt;N99,"1",IF(J99=N99,"0", IF(J99&lt;N99,"0")))</f>
        <v>0</v>
      </c>
      <c r="K100" s="258"/>
      <c r="L100" s="258"/>
      <c r="M100" s="259"/>
      <c r="N100" s="260" t="str">
        <f>IF(N99&gt;J99,"1",IF(N99=J99,"0", IF(N99&lt;J99,"0")))</f>
        <v>0</v>
      </c>
      <c r="O100" s="261"/>
      <c r="P100" s="261"/>
      <c r="Q100" s="262"/>
      <c r="R100" s="257" t="str">
        <f>IF(R99&gt;V99,"1",IF(R99=V99,"0", IF(R99&lt;V99,"0")))</f>
        <v>0</v>
      </c>
      <c r="S100" s="258"/>
      <c r="T100" s="258"/>
      <c r="U100" s="259"/>
      <c r="V100" s="260" t="str">
        <f>IF(V99&gt;R99,"1",IF(V99=R99,"0", IF(V99&lt;R99,"0")))</f>
        <v>0</v>
      </c>
      <c r="W100" s="261"/>
      <c r="X100" s="261"/>
      <c r="Y100" s="262"/>
      <c r="Z100" s="257" t="str">
        <f>IF(Z99&gt;AD99,"1",IF(Z99=AD99,"0", IF(Z99&lt;AD99,"0")))</f>
        <v>0</v>
      </c>
      <c r="AA100" s="258"/>
      <c r="AB100" s="258"/>
      <c r="AC100" s="259"/>
      <c r="AD100" s="260" t="str">
        <f>IF(AD99&gt;Z99,"1",IF(AD99=Z99,"0", IF(AD99&lt;Z99,"0")))</f>
        <v>0</v>
      </c>
      <c r="AE100" s="261"/>
      <c r="AF100" s="261"/>
      <c r="AG100" s="262"/>
      <c r="AH100" s="257" t="str">
        <f>IF(AH99&gt;AL99,"1",IF(AH99=AL99,"0", IF(AH99&lt;AL99,"0")))</f>
        <v>0</v>
      </c>
      <c r="AI100" s="258"/>
      <c r="AJ100" s="258"/>
      <c r="AK100" s="259"/>
      <c r="AL100" s="260" t="str">
        <f>IF(AL99&gt;AH99,"1",IF(AL99=AH99,"0", IF(AL99&lt;AH99,"0")))</f>
        <v>0</v>
      </c>
      <c r="AM100" s="261"/>
      <c r="AN100" s="261"/>
      <c r="AO100" s="262"/>
      <c r="AP100" s="257" t="str">
        <f>IF(AP99&gt;AT99,"1",IF(AP99=AT99,"0", IF(AP99&lt;AT99,"0")))</f>
        <v>0</v>
      </c>
      <c r="AQ100" s="258"/>
      <c r="AR100" s="258"/>
      <c r="AS100" s="259"/>
      <c r="AT100" s="260" t="str">
        <f>IF(AT99&gt;AP99,"1",IF(AT99=AP99,"0", IF(AT99&lt;AP99,"0")))</f>
        <v>0</v>
      </c>
      <c r="AU100" s="261"/>
      <c r="AV100" s="261"/>
      <c r="AW100" s="262"/>
      <c r="AX100" s="35"/>
      <c r="AY100" s="7"/>
      <c r="AZ100" s="7"/>
      <c r="BA100" s="7"/>
      <c r="BB100" s="35"/>
      <c r="BC100" s="35"/>
      <c r="BD100" s="35"/>
    </row>
    <row r="101" spans="2:56" hidden="1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36"/>
      <c r="BB101" s="36"/>
      <c r="BC101" s="36"/>
      <c r="BD101" s="36"/>
    </row>
    <row r="102" spans="2:56" hidden="1">
      <c r="AX102" s="36"/>
      <c r="BB102" s="36"/>
      <c r="BC102" s="36"/>
      <c r="BD102" s="36"/>
    </row>
    <row r="103" spans="2:56" hidden="1">
      <c r="AX103" s="36"/>
      <c r="BB103" s="36"/>
      <c r="BC103" s="36"/>
      <c r="BD103" s="36"/>
    </row>
    <row r="104" spans="2:56" hidden="1">
      <c r="B104" s="263" t="str">
        <f>Лист1!A101</f>
        <v>Команда 11</v>
      </c>
      <c r="C104" s="263"/>
      <c r="D104" s="263"/>
      <c r="E104" s="263"/>
      <c r="F104" s="263"/>
      <c r="G104" s="104"/>
      <c r="H104" s="264">
        <f>B120+J120+R120+Z120+AH120+AP120</f>
        <v>0</v>
      </c>
      <c r="I104" s="265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35"/>
      <c r="AY104" s="7"/>
      <c r="AZ104" s="7"/>
      <c r="BA104" s="7"/>
      <c r="BB104" s="35"/>
      <c r="BC104" s="35"/>
      <c r="BD104" s="35"/>
    </row>
    <row r="105" spans="2:56" hidden="1">
      <c r="B105" s="266" t="str">
        <f>Лист1!A108</f>
        <v>Команда 12</v>
      </c>
      <c r="C105" s="266"/>
      <c r="D105" s="266"/>
      <c r="E105" s="266"/>
      <c r="F105" s="266"/>
      <c r="G105" s="99"/>
      <c r="H105" s="267">
        <f>F120+N120+V120+AD120+AL120+AT120</f>
        <v>0</v>
      </c>
      <c r="I105" s="26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35"/>
      <c r="AY105" s="7"/>
      <c r="AZ105" s="7"/>
      <c r="BA105" s="7"/>
      <c r="BB105" s="35"/>
      <c r="BC105" s="35"/>
      <c r="BD105" s="35"/>
    </row>
    <row r="106" spans="2:56" ht="13.5" hidden="1" thickBot="1">
      <c r="B106" s="7"/>
      <c r="C106" s="7"/>
      <c r="D106" s="7"/>
      <c r="E106" s="7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35"/>
      <c r="AY106" s="7"/>
      <c r="AZ106" s="7"/>
      <c r="BA106" s="7"/>
      <c r="BB106" s="35"/>
      <c r="BC106" s="35"/>
      <c r="BD106" s="35"/>
    </row>
    <row r="107" spans="2:56" hidden="1">
      <c r="B107" s="269" t="str">
        <f>Лист1!A102</f>
        <v>Игрок 19</v>
      </c>
      <c r="C107" s="270"/>
      <c r="D107" s="270"/>
      <c r="E107" s="271"/>
      <c r="F107" s="272" t="str">
        <f>Лист1!A109</f>
        <v>Игрок 19</v>
      </c>
      <c r="G107" s="273"/>
      <c r="H107" s="273"/>
      <c r="I107" s="274"/>
      <c r="J107" s="269" t="str">
        <f>Лист1!A103</f>
        <v>Игрок 20</v>
      </c>
      <c r="K107" s="270"/>
      <c r="L107" s="270"/>
      <c r="M107" s="271"/>
      <c r="N107" s="272" t="str">
        <f>Лист1!A110</f>
        <v>Игрок 20</v>
      </c>
      <c r="O107" s="273"/>
      <c r="P107" s="273"/>
      <c r="Q107" s="274"/>
      <c r="R107" s="269" t="str">
        <f>Лист1!A104</f>
        <v>Игрок 21</v>
      </c>
      <c r="S107" s="270"/>
      <c r="T107" s="270"/>
      <c r="U107" s="271"/>
      <c r="V107" s="272" t="str">
        <f>Лист1!A111</f>
        <v>Игрок 21</v>
      </c>
      <c r="W107" s="273"/>
      <c r="X107" s="273"/>
      <c r="Y107" s="274"/>
      <c r="Z107" s="269" t="str">
        <f>Лист1!A105</f>
        <v>Игрок 22</v>
      </c>
      <c r="AA107" s="270"/>
      <c r="AB107" s="270"/>
      <c r="AC107" s="271"/>
      <c r="AD107" s="272" t="str">
        <f>Лист1!A112</f>
        <v>Игрок 22</v>
      </c>
      <c r="AE107" s="273"/>
      <c r="AF107" s="273"/>
      <c r="AG107" s="274"/>
      <c r="AH107" s="269" t="str">
        <f>Лист1!A106</f>
        <v>Игрок 23</v>
      </c>
      <c r="AI107" s="270"/>
      <c r="AJ107" s="270"/>
      <c r="AK107" s="271"/>
      <c r="AL107" s="272" t="str">
        <f>Лист1!A113</f>
        <v>Игрок 23</v>
      </c>
      <c r="AM107" s="273"/>
      <c r="AN107" s="273"/>
      <c r="AO107" s="274"/>
      <c r="AP107" s="269" t="str">
        <f>Лист1!A107</f>
        <v>Игрок 24</v>
      </c>
      <c r="AQ107" s="270"/>
      <c r="AR107" s="270"/>
      <c r="AS107" s="271"/>
      <c r="AT107" s="272" t="str">
        <f>Лист1!A114</f>
        <v>Игрок 24</v>
      </c>
      <c r="AU107" s="273"/>
      <c r="AV107" s="273"/>
      <c r="AW107" s="274"/>
      <c r="AX107" s="35"/>
      <c r="AY107" s="7"/>
      <c r="AZ107" s="7"/>
      <c r="BA107" s="7"/>
      <c r="BB107" s="196" t="s">
        <v>1</v>
      </c>
      <c r="BC107" s="196"/>
      <c r="BD107" s="196"/>
    </row>
    <row r="108" spans="2:56" hidden="1">
      <c r="B108" s="275" t="s">
        <v>2</v>
      </c>
      <c r="C108" s="276"/>
      <c r="D108" s="277"/>
      <c r="E108" s="100" t="s">
        <v>3</v>
      </c>
      <c r="F108" s="278" t="s">
        <v>2</v>
      </c>
      <c r="G108" s="279"/>
      <c r="H108" s="280"/>
      <c r="I108" s="93" t="s">
        <v>3</v>
      </c>
      <c r="J108" s="275" t="s">
        <v>2</v>
      </c>
      <c r="K108" s="276"/>
      <c r="L108" s="277"/>
      <c r="M108" s="100" t="s">
        <v>3</v>
      </c>
      <c r="N108" s="278" t="s">
        <v>2</v>
      </c>
      <c r="O108" s="279"/>
      <c r="P108" s="280"/>
      <c r="Q108" s="97" t="s">
        <v>3</v>
      </c>
      <c r="R108" s="275" t="s">
        <v>2</v>
      </c>
      <c r="S108" s="276"/>
      <c r="T108" s="277"/>
      <c r="U108" s="100" t="s">
        <v>3</v>
      </c>
      <c r="V108" s="278" t="s">
        <v>2</v>
      </c>
      <c r="W108" s="279"/>
      <c r="X108" s="280"/>
      <c r="Y108" s="97" t="s">
        <v>3</v>
      </c>
      <c r="Z108" s="275" t="s">
        <v>2</v>
      </c>
      <c r="AA108" s="276"/>
      <c r="AB108" s="277"/>
      <c r="AC108" s="100" t="s">
        <v>3</v>
      </c>
      <c r="AD108" s="278" t="s">
        <v>2</v>
      </c>
      <c r="AE108" s="279"/>
      <c r="AF108" s="280"/>
      <c r="AG108" s="97" t="s">
        <v>3</v>
      </c>
      <c r="AH108" s="275" t="s">
        <v>2</v>
      </c>
      <c r="AI108" s="276"/>
      <c r="AJ108" s="277"/>
      <c r="AK108" s="100" t="s">
        <v>3</v>
      </c>
      <c r="AL108" s="278" t="s">
        <v>2</v>
      </c>
      <c r="AM108" s="279"/>
      <c r="AN108" s="280"/>
      <c r="AO108" s="97" t="s">
        <v>3</v>
      </c>
      <c r="AP108" s="275" t="s">
        <v>2</v>
      </c>
      <c r="AQ108" s="276"/>
      <c r="AR108" s="277"/>
      <c r="AS108" s="100" t="s">
        <v>3</v>
      </c>
      <c r="AT108" s="278" t="s">
        <v>2</v>
      </c>
      <c r="AU108" s="279"/>
      <c r="AV108" s="280"/>
      <c r="AW108" s="97" t="s">
        <v>3</v>
      </c>
      <c r="AX108" s="35"/>
      <c r="AY108" s="7"/>
      <c r="AZ108" s="7"/>
      <c r="BA108" s="7"/>
      <c r="BB108" s="196"/>
      <c r="BC108" s="196"/>
      <c r="BD108" s="196"/>
    </row>
    <row r="109" spans="2:56" hidden="1">
      <c r="B109" s="101" t="str">
        <f>MID(Лист1!$B$102,1,1)</f>
        <v>1</v>
      </c>
      <c r="C109" s="102">
        <f>B109-D109</f>
        <v>1</v>
      </c>
      <c r="D109" s="102" t="str">
        <f>MID(Лист1!$B$102,2,1)</f>
        <v>0</v>
      </c>
      <c r="E109" s="103" t="str">
        <f>IF((LEN($BB9)=0),"0",IF(AND(B109=$BB9,D109=$BD9),"5",IF(AND(C109=$BB9-$BD9,C109=0),"3",IF(AND(C109=$BB9-$BD9,OR(C109&gt;0,C109&lt;0)),"3",IF(AND(C109&gt;0,$BB9-$BD9&gt;0),"2",IF(AND(C109&lt;0,$BB9-$BD9&lt;0),"2","0"))))))</f>
        <v>0</v>
      </c>
      <c r="F109" s="94" t="str">
        <f>MID(Лист1!$B$109,1,1)</f>
        <v>1</v>
      </c>
      <c r="G109" s="95">
        <f t="shared" ref="G109:G116" si="136">F109-H109</f>
        <v>1</v>
      </c>
      <c r="H109" s="95" t="str">
        <f>MID(Лист1!$B$109,2,1)</f>
        <v>0</v>
      </c>
      <c r="I109" s="96" t="str">
        <f>IF((LEN($BB9)=0),"0",IF(AND(F109=$BB9,H109=$BD9),"5",IF(AND(G109=$BB9-$BD9,G109=0),"3",IF(AND(G109=$BB9-$BD9,OR(G109&gt;0,G109&lt;0)),"3",IF(AND(G109&gt;0,$BB9-$BD9&gt;0),"2",IF(AND(G109&lt;0,$BB9-$BD9&lt;0),"2","0"))))))</f>
        <v>0</v>
      </c>
      <c r="J109" s="101" t="str">
        <f>MID(Лист1!$B$103,1,1)</f>
        <v>1</v>
      </c>
      <c r="K109" s="102">
        <f>J109-L109</f>
        <v>1</v>
      </c>
      <c r="L109" s="102" t="str">
        <f>MID(Лист1!$B$103,2,1)</f>
        <v>0</v>
      </c>
      <c r="M109" s="103" t="str">
        <f>IF((LEN($BB9)=0),"0",IF(AND(J109=$BB9,L109=$BD9),"5",IF(AND(K109=$BB9-$BD9,K109=0),"3",IF(AND(K109=$BB9-$BD9,OR(K109&gt;0,K109&lt;0)),"3",IF(AND(K109&gt;0,$BB9-$BD9&gt;0),"2",IF(AND(K109&lt;0,$BB9-$BD9&lt;0),"2","0"))))))</f>
        <v>0</v>
      </c>
      <c r="N109" s="94" t="str">
        <f>MID(Лист1!$B$110,1,1)</f>
        <v>1</v>
      </c>
      <c r="O109" s="95">
        <f t="shared" ref="O109:O116" si="137">N109-P109</f>
        <v>1</v>
      </c>
      <c r="P109" s="95" t="str">
        <f>MID(Лист1!$B$110,2,1)</f>
        <v>0</v>
      </c>
      <c r="Q109" s="98" t="str">
        <f>IF((LEN($BB9)=0),"0",IF(AND(N109=$BB9,P109=$BD9),"5",IF(AND(O109=$BB9-$BD9,O109=0),"3",IF(AND(O109=$BB9-$BD9,OR(O109&gt;0,O109&lt;0)),"3",IF(AND(O109&gt;0,$BB9-$BD9&gt;0),"2",IF(AND(O109&lt;0,$BB9-$BD9&lt;0),"2","0"))))))</f>
        <v>0</v>
      </c>
      <c r="R109" s="101" t="str">
        <f>MID(Лист1!$B$104,1,1)</f>
        <v>1</v>
      </c>
      <c r="S109" s="102">
        <f t="shared" ref="S109:S116" si="138">R109-T109</f>
        <v>1</v>
      </c>
      <c r="T109" s="102" t="str">
        <f>MID(Лист1!$B$104,2,1)</f>
        <v>0</v>
      </c>
      <c r="U109" s="103" t="str">
        <f>IF((LEN($BB9)=0),"0",IF(AND(R109=$BB9,T109=$BD9),"5",IF(AND(S109=$BB9-$BD9,S109=0),"3",IF(AND(S109=$BB9-$BD9,OR(S109&gt;0,S109&lt;0)),"3",IF(AND(S109&gt;0,$BB9-$BD9&gt;0),"2",IF(AND(S109&lt;0,$BB9-$BD9&lt;0),"2","0"))))))</f>
        <v>0</v>
      </c>
      <c r="V109" s="94" t="str">
        <f>MID(Лист1!$B$111,1,1)</f>
        <v>1</v>
      </c>
      <c r="W109" s="95">
        <f t="shared" ref="W109:W116" si="139">V109-X109</f>
        <v>1</v>
      </c>
      <c r="X109" s="95" t="str">
        <f>MID(Лист1!$B$111,2,1)</f>
        <v>0</v>
      </c>
      <c r="Y109" s="98" t="str">
        <f>IF((LEN($BB9)=0),"0",IF(AND(V109=$BB9,X109=$BD9),"5",IF(AND(W109=$BB9-$BD9,W109=0),"3",IF(AND(W109=$BB9-$BD9,OR(W109&gt;0,W109&lt;0)),"3",IF(AND(W109&gt;0,$BB9-$BD9&gt;0),"2",IF(AND(W109&lt;0,$BB9-$BD9&lt;0),"2","0"))))))</f>
        <v>0</v>
      </c>
      <c r="Z109" s="101" t="str">
        <f>MID(Лист1!$B$105,1,1)</f>
        <v>1</v>
      </c>
      <c r="AA109" s="102">
        <f t="shared" ref="AA109:AA116" si="140">Z109-AB109</f>
        <v>1</v>
      </c>
      <c r="AB109" s="102" t="str">
        <f>MID(Лист1!$B$105,2,1)</f>
        <v>0</v>
      </c>
      <c r="AC109" s="103" t="str">
        <f>IF((LEN($BB9)=0),"0",IF(AND(Z109=$BB9,AB109=$BD9),"5",IF(AND(AA109=$BB9-$BD9,AA109=0),"3",IF(AND(AA109=$BB9-$BD9,OR(AA109&gt;0,AA109&lt;0)),"3",IF(AND(AA109&gt;0,$BB9-$BD9&gt;0),"2",IF(AND(AA109&lt;0,$BB9-$BD9&lt;0),"2","0"))))))</f>
        <v>0</v>
      </c>
      <c r="AD109" s="94" t="str">
        <f>MID(Лист1!$B$112,1,1)</f>
        <v>1</v>
      </c>
      <c r="AE109" s="95">
        <f t="shared" ref="AE109:AE116" si="141">AD109-AF109</f>
        <v>1</v>
      </c>
      <c r="AF109" s="95" t="str">
        <f>MID(Лист1!$B$112,2,1)</f>
        <v>0</v>
      </c>
      <c r="AG109" s="98" t="str">
        <f>IF((LEN($BB9)=0),"0",IF(AND(AD109=$BB9,AF109=$BD9),"5",IF(AND(AE109=$BB9-$BD9,AE109=0),"3",IF(AND(AE109=$BB9-$BD9,OR(AE109&gt;0,AE109&lt;0)),"3",IF(AND(AE109&gt;0,$BB9-$BD9&gt;0),"2",IF(AND(AE109&lt;0,$BB9-$BD9&lt;0),"2","0"))))))</f>
        <v>0</v>
      </c>
      <c r="AH109" s="101" t="str">
        <f>MID(Лист1!$B$106,1,1)</f>
        <v>1</v>
      </c>
      <c r="AI109" s="102">
        <f t="shared" ref="AI109:AI116" si="142">AH109-AJ109</f>
        <v>1</v>
      </c>
      <c r="AJ109" s="102" t="str">
        <f>MID(Лист1!$B$106,2,1)</f>
        <v>0</v>
      </c>
      <c r="AK109" s="103" t="str">
        <f>IF((LEN($BB9)=0),"0",IF(AND(AH109=$BB9,AJ109=$BD9),"5",IF(AND(AI109=$BB9-$BD9,AI109=0),"3",IF(AND(AI109=$BB9-$BD9,OR(AI109&gt;0,AI109&lt;0)),"3",IF(AND(AI109&gt;0,$BB9-$BD9&gt;0),"2",IF(AND(AI109&lt;0,$BB9-$BD9&lt;0),"2","0"))))))</f>
        <v>0</v>
      </c>
      <c r="AL109" s="94" t="str">
        <f>MID(Лист1!$B$113,1,1)</f>
        <v>1</v>
      </c>
      <c r="AM109" s="95">
        <f t="shared" ref="AM109:AM116" si="143">AL109-AN109</f>
        <v>1</v>
      </c>
      <c r="AN109" s="95" t="str">
        <f>MID(Лист1!$B$113,2,1)</f>
        <v>0</v>
      </c>
      <c r="AO109" s="98" t="str">
        <f>IF((LEN($BB9)=0),"0",IF(AND(AL109=$BB9,AN109=$BD9),"5",IF(AND(AM109=$BB9-$BD9,AM109=0),"3",IF(AND(AM109=$BB9-$BD9,OR(AM109&gt;0,AM109&lt;0)),"3",IF(AND(AM109&gt;0,$BB9-$BD9&gt;0),"2",IF(AND(AM109&lt;0,$BB9-$BD9&lt;0),"2","0"))))))</f>
        <v>0</v>
      </c>
      <c r="AP109" s="101" t="str">
        <f>MID(Лист1!$B$107,1,1)</f>
        <v>1</v>
      </c>
      <c r="AQ109" s="102">
        <f t="shared" ref="AQ109:AQ116" si="144">AP109-AR109</f>
        <v>1</v>
      </c>
      <c r="AR109" s="102" t="str">
        <f>MID(Лист1!$B$107,2,1)</f>
        <v>0</v>
      </c>
      <c r="AS109" s="103" t="str">
        <f>IF((LEN($BB9)=0),"0",IF(AND(AP109=$BB9,AR109=$BD9),"5",IF(AND(AQ109=$BB9-$BD9,AQ109=0),"3",IF(AND(AQ109=$BB9-$BD9,OR(AQ109&gt;0,AQ109&lt;0)),"3",IF(AND(AQ109&gt;0,$BB9-$BD9&gt;0),"2",IF(AND(AQ109&lt;0,$BB9-$BD9&lt;0),"2","0"))))))</f>
        <v>0</v>
      </c>
      <c r="AT109" s="94" t="str">
        <f>MID(Лист1!$B$114,1,1)</f>
        <v>1</v>
      </c>
      <c r="AU109" s="95">
        <f t="shared" ref="AU109:AU116" si="145">AT109-AV109</f>
        <v>1</v>
      </c>
      <c r="AV109" s="95" t="str">
        <f>MID(Лист1!$B$114,2,1)</f>
        <v>0</v>
      </c>
      <c r="AW109" s="98" t="str">
        <f>IF((LEN($BB9)=0),"0",IF(AND(AT109=$BB9,AV109=$BD9),"5",IF(AND(AU109=$BB9-$BD9,AU109=0),"3",IF(AND(AU109=$BB9-$BD9,OR(AU109&gt;0,AU109&lt;0)),"3",IF(AND(AU109&gt;0,$BB9-$BD9&gt;0),"2",IF(AND(AU109&lt;0,$BB9-$BD9&lt;0),"2","0"))))))</f>
        <v>0</v>
      </c>
      <c r="AX109" s="32" t="str">
        <f>AX89</f>
        <v>Дармштадт - Штутгарт</v>
      </c>
      <c r="AY109" s="7"/>
      <c r="AZ109" s="7"/>
      <c r="BA109" s="7"/>
      <c r="BB109" s="33" t="str">
        <f>BB89</f>
        <v>2</v>
      </c>
      <c r="BC109" s="33">
        <f>BB109-BD109</f>
        <v>0</v>
      </c>
      <c r="BD109" s="33" t="str">
        <f t="shared" ref="BD109:BD116" si="146">BD89</f>
        <v>2</v>
      </c>
    </row>
    <row r="110" spans="2:56" hidden="1">
      <c r="B110" s="101" t="str">
        <f>MID(Лист1!$B$102,3,1)</f>
        <v>2</v>
      </c>
      <c r="C110" s="102">
        <f t="shared" ref="C110:C115" si="147">B110-D110</f>
        <v>1</v>
      </c>
      <c r="D110" s="102" t="str">
        <f>MID(Лист1!$B$102,4,1)</f>
        <v>1</v>
      </c>
      <c r="E110" s="103" t="str">
        <f t="shared" ref="E110:E116" si="148">IF((LEN($BB10)=0),"0",IF(AND(B110=$BB10,D110=$BD10),"5",IF(AND(C110=$BB10-$BD10,C110=0),"3",IF(AND(C110=$BB10-$BD10,OR(C110&gt;0,C110&lt;0)),"3",IF(AND(C110&gt;0,$BB10-$BD10&gt;0),"2",IF(AND(C110&lt;0,$BB10-$BD10&lt;0),"2","0"))))))</f>
        <v>0</v>
      </c>
      <c r="F110" s="94" t="str">
        <f>MID(Лист1!$B$109,3,1)</f>
        <v>2</v>
      </c>
      <c r="G110" s="95">
        <f t="shared" si="136"/>
        <v>1</v>
      </c>
      <c r="H110" s="95" t="str">
        <f>MID(Лист1!$B$109,4,1)</f>
        <v>1</v>
      </c>
      <c r="I110" s="96" t="str">
        <f t="shared" ref="I110:I116" si="149">IF((LEN($BB10)=0),"0",IF(AND(F110=$BB10,H110=$BD10),"5",IF(AND(G110=$BB10-$BD10,G110=0),"3",IF(AND(G110=$BB10-$BD10,OR(G110&gt;0,G110&lt;0)),"3",IF(AND(G110&gt;0,$BB10-$BD10&gt;0),"2",IF(AND(G110&lt;0,$BB10-$BD10&lt;0),"2","0"))))))</f>
        <v>0</v>
      </c>
      <c r="J110" s="101" t="str">
        <f>MID(Лист1!$B$103,3,1)</f>
        <v>2</v>
      </c>
      <c r="K110" s="102">
        <f t="shared" ref="K110:K115" si="150">J110-L110</f>
        <v>1</v>
      </c>
      <c r="L110" s="102" t="str">
        <f>MID(Лист1!$B$103,4,1)</f>
        <v>1</v>
      </c>
      <c r="M110" s="103" t="str">
        <f t="shared" ref="M110:M116" si="151">IF((LEN($BB10)=0),"0",IF(AND(J110=$BB10,L110=$BD10),"5",IF(AND(K110=$BB10-$BD10,K110=0),"3",IF(AND(K110=$BB10-$BD10,OR(K110&gt;0,K110&lt;0)),"3",IF(AND(K110&gt;0,$BB10-$BD10&gt;0),"2",IF(AND(K110&lt;0,$BB10-$BD10&lt;0),"2","0"))))))</f>
        <v>0</v>
      </c>
      <c r="N110" s="94" t="str">
        <f>MID(Лист1!$B$110,3,1)</f>
        <v>2</v>
      </c>
      <c r="O110" s="95">
        <f t="shared" si="137"/>
        <v>1</v>
      </c>
      <c r="P110" s="95" t="str">
        <f>MID(Лист1!$B$110,4,1)</f>
        <v>1</v>
      </c>
      <c r="Q110" s="98" t="str">
        <f t="shared" ref="Q110:Q116" si="152">IF((LEN($BB10)=0),"0",IF(AND(N110=$BB10,P110=$BD10),"5",IF(AND(O110=$BB10-$BD10,O110=0),"3",IF(AND(O110=$BB10-$BD10,OR(O110&gt;0,O110&lt;0)),"3",IF(AND(O110&gt;0,$BB10-$BD10&gt;0),"2",IF(AND(O110&lt;0,$BB10-$BD10&lt;0),"2","0"))))))</f>
        <v>0</v>
      </c>
      <c r="R110" s="101" t="str">
        <f>MID(Лист1!$B$104,3,1)</f>
        <v>2</v>
      </c>
      <c r="S110" s="102">
        <f t="shared" si="138"/>
        <v>1</v>
      </c>
      <c r="T110" s="102" t="str">
        <f>MID(Лист1!$B$104,4,1)</f>
        <v>1</v>
      </c>
      <c r="U110" s="103" t="str">
        <f t="shared" ref="U110:U116" si="153">IF((LEN($BB10)=0),"0",IF(AND(R110=$BB10,T110=$BD10),"5",IF(AND(S110=$BB10-$BD10,S110=0),"3",IF(AND(S110=$BB10-$BD10,OR(S110&gt;0,S110&lt;0)),"3",IF(AND(S110&gt;0,$BB10-$BD10&gt;0),"2",IF(AND(S110&lt;0,$BB10-$BD10&lt;0),"2","0"))))))</f>
        <v>0</v>
      </c>
      <c r="V110" s="94" t="str">
        <f>MID(Лист1!$B$111,3,1)</f>
        <v>2</v>
      </c>
      <c r="W110" s="95">
        <f t="shared" si="139"/>
        <v>1</v>
      </c>
      <c r="X110" s="95" t="str">
        <f>MID(Лист1!$B$111,4,1)</f>
        <v>1</v>
      </c>
      <c r="Y110" s="98" t="str">
        <f t="shared" ref="Y110:Y116" si="154">IF((LEN($BB10)=0),"0",IF(AND(V110=$BB10,X110=$BD10),"5",IF(AND(W110=$BB10-$BD10,W110=0),"3",IF(AND(W110=$BB10-$BD10,OR(W110&gt;0,W110&lt;0)),"3",IF(AND(W110&gt;0,$BB10-$BD10&gt;0),"2",IF(AND(W110&lt;0,$BB10-$BD10&lt;0),"2","0"))))))</f>
        <v>0</v>
      </c>
      <c r="Z110" s="101" t="str">
        <f>MID(Лист1!$B$105,3,1)</f>
        <v>2</v>
      </c>
      <c r="AA110" s="102">
        <f t="shared" si="140"/>
        <v>1</v>
      </c>
      <c r="AB110" s="102" t="str">
        <f>MID(Лист1!$B$105,4,1)</f>
        <v>1</v>
      </c>
      <c r="AC110" s="103" t="str">
        <f t="shared" ref="AC110:AC116" si="155">IF((LEN($BB10)=0),"0",IF(AND(Z110=$BB10,AB110=$BD10),"5",IF(AND(AA110=$BB10-$BD10,AA110=0),"3",IF(AND(AA110=$BB10-$BD10,OR(AA110&gt;0,AA110&lt;0)),"3",IF(AND(AA110&gt;0,$BB10-$BD10&gt;0),"2",IF(AND(AA110&lt;0,$BB10-$BD10&lt;0),"2","0"))))))</f>
        <v>0</v>
      </c>
      <c r="AD110" s="94" t="str">
        <f>MID(Лист1!$B$112,3,1)</f>
        <v>2</v>
      </c>
      <c r="AE110" s="95">
        <f t="shared" si="141"/>
        <v>1</v>
      </c>
      <c r="AF110" s="95" t="str">
        <f>MID(Лист1!$B$112,4,1)</f>
        <v>1</v>
      </c>
      <c r="AG110" s="98" t="str">
        <f t="shared" ref="AG110:AG116" si="156">IF((LEN($BB10)=0),"0",IF(AND(AD110=$BB10,AF110=$BD10),"5",IF(AND(AE110=$BB10-$BD10,AE110=0),"3",IF(AND(AE110=$BB10-$BD10,OR(AE110&gt;0,AE110&lt;0)),"3",IF(AND(AE110&gt;0,$BB10-$BD10&gt;0),"2",IF(AND(AE110&lt;0,$BB10-$BD10&lt;0),"2","0"))))))</f>
        <v>0</v>
      </c>
      <c r="AH110" s="101" t="str">
        <f>MID(Лист1!$B$106,3,1)</f>
        <v>2</v>
      </c>
      <c r="AI110" s="102">
        <f t="shared" si="142"/>
        <v>1</v>
      </c>
      <c r="AJ110" s="102" t="str">
        <f>MID(Лист1!$B$106,4,1)</f>
        <v>1</v>
      </c>
      <c r="AK110" s="103" t="str">
        <f t="shared" ref="AK110:AK116" si="157">IF((LEN($BB10)=0),"0",IF(AND(AH110=$BB10,AJ110=$BD10),"5",IF(AND(AI110=$BB10-$BD10,AI110=0),"3",IF(AND(AI110=$BB10-$BD10,OR(AI110&gt;0,AI110&lt;0)),"3",IF(AND(AI110&gt;0,$BB10-$BD10&gt;0),"2",IF(AND(AI110&lt;0,$BB10-$BD10&lt;0),"2","0"))))))</f>
        <v>0</v>
      </c>
      <c r="AL110" s="94" t="str">
        <f>MID(Лист1!$B$113,3,1)</f>
        <v>2</v>
      </c>
      <c r="AM110" s="95">
        <f t="shared" si="143"/>
        <v>1</v>
      </c>
      <c r="AN110" s="95" t="str">
        <f>MID(Лист1!$B$113,4,1)</f>
        <v>1</v>
      </c>
      <c r="AO110" s="98" t="str">
        <f t="shared" ref="AO110:AO116" si="158">IF((LEN($BB10)=0),"0",IF(AND(AL110=$BB10,AN110=$BD10),"5",IF(AND(AM110=$BB10-$BD10,AM110=0),"3",IF(AND(AM110=$BB10-$BD10,OR(AM110&gt;0,AM110&lt;0)),"3",IF(AND(AM110&gt;0,$BB10-$BD10&gt;0),"2",IF(AND(AM110&lt;0,$BB10-$BD10&lt;0),"2","0"))))))</f>
        <v>0</v>
      </c>
      <c r="AP110" s="101" t="str">
        <f>MID(Лист1!$B$107,3,1)</f>
        <v>2</v>
      </c>
      <c r="AQ110" s="102">
        <f t="shared" si="144"/>
        <v>1</v>
      </c>
      <c r="AR110" s="102" t="str">
        <f>MID(Лист1!$B$107,4,1)</f>
        <v>1</v>
      </c>
      <c r="AS110" s="103" t="str">
        <f t="shared" ref="AS110:AS116" si="159">IF((LEN($BB10)=0),"0",IF(AND(AP110=$BB10,AR110=$BD10),"5",IF(AND(AQ110=$BB10-$BD10,AQ110=0),"3",IF(AND(AQ110=$BB10-$BD10,OR(AQ110&gt;0,AQ110&lt;0)),"3",IF(AND(AQ110&gt;0,$BB10-$BD10&gt;0),"2",IF(AND(AQ110&lt;0,$BB10-$BD10&lt;0),"2","0"))))))</f>
        <v>0</v>
      </c>
      <c r="AT110" s="94" t="str">
        <f>MID(Лист1!$B$114,3,1)</f>
        <v>2</v>
      </c>
      <c r="AU110" s="95">
        <f t="shared" si="145"/>
        <v>1</v>
      </c>
      <c r="AV110" s="95" t="str">
        <f>MID(Лист1!$B$114,4,1)</f>
        <v>1</v>
      </c>
      <c r="AW110" s="98" t="str">
        <f t="shared" ref="AW110:AW116" si="160">IF((LEN($BB10)=0),"0",IF(AND(AT110=$BB10,AV110=$BD10),"5",IF(AND(AU110=$BB10-$BD10,AU110=0),"3",IF(AND(AU110=$BB10-$BD10,OR(AU110&gt;0,AU110&lt;0)),"3",IF(AND(AU110&gt;0,$BB10-$BD10&gt;0),"2",IF(AND(AU110&lt;0,$BB10-$BD10&lt;0),"2","0"))))))</f>
        <v>0</v>
      </c>
      <c r="AX110" s="32" t="str">
        <f t="shared" ref="AX110:AX116" si="161">AX90</f>
        <v>Ливерпуль - Тоттенхэм</v>
      </c>
      <c r="AY110" s="7"/>
      <c r="AZ110" s="7"/>
      <c r="BA110" s="7"/>
      <c r="BB110" s="33" t="str">
        <f t="shared" ref="BB110:BB116" si="162">BB90</f>
        <v>1</v>
      </c>
      <c r="BC110" s="33">
        <f t="shared" ref="BC110:BC118" si="163">BB110-BD110</f>
        <v>0</v>
      </c>
      <c r="BD110" s="33" t="str">
        <f t="shared" si="146"/>
        <v>1</v>
      </c>
    </row>
    <row r="111" spans="2:56" hidden="1">
      <c r="B111" s="101" t="str">
        <f>MID(Лист1!$B$102,5,1)</f>
        <v>1</v>
      </c>
      <c r="C111" s="102">
        <f t="shared" si="147"/>
        <v>-2</v>
      </c>
      <c r="D111" s="102" t="str">
        <f>MID(Лист1!$B$102,6,1)</f>
        <v>3</v>
      </c>
      <c r="E111" s="103" t="str">
        <f t="shared" si="148"/>
        <v>0</v>
      </c>
      <c r="F111" s="94" t="str">
        <f>MID(Лист1!$B$109,5,1)</f>
        <v>1</v>
      </c>
      <c r="G111" s="95">
        <f t="shared" si="136"/>
        <v>-2</v>
      </c>
      <c r="H111" s="95" t="str">
        <f>MID(Лист1!$B$109,6,1)</f>
        <v>3</v>
      </c>
      <c r="I111" s="96" t="str">
        <f t="shared" si="149"/>
        <v>0</v>
      </c>
      <c r="J111" s="101" t="str">
        <f>MID(Лист1!$B$103,5,1)</f>
        <v>1</v>
      </c>
      <c r="K111" s="102">
        <f t="shared" si="150"/>
        <v>-2</v>
      </c>
      <c r="L111" s="102" t="str">
        <f>MID(Лист1!$B$103,6,1)</f>
        <v>3</v>
      </c>
      <c r="M111" s="103" t="str">
        <f t="shared" si="151"/>
        <v>0</v>
      </c>
      <c r="N111" s="94" t="str">
        <f>MID(Лист1!$B$110,5,1)</f>
        <v>1</v>
      </c>
      <c r="O111" s="95">
        <f t="shared" si="137"/>
        <v>-2</v>
      </c>
      <c r="P111" s="95" t="str">
        <f>MID(Лист1!$B$110,6,1)</f>
        <v>3</v>
      </c>
      <c r="Q111" s="98" t="str">
        <f t="shared" si="152"/>
        <v>0</v>
      </c>
      <c r="R111" s="101" t="str">
        <f>MID(Лист1!$B$104,5,1)</f>
        <v>1</v>
      </c>
      <c r="S111" s="102">
        <f t="shared" si="138"/>
        <v>-2</v>
      </c>
      <c r="T111" s="102" t="str">
        <f>MID(Лист1!$B$104,6,1)</f>
        <v>3</v>
      </c>
      <c r="U111" s="103" t="str">
        <f t="shared" si="153"/>
        <v>0</v>
      </c>
      <c r="V111" s="94" t="str">
        <f>MID(Лист1!$B$111,5,1)</f>
        <v>1</v>
      </c>
      <c r="W111" s="95">
        <f t="shared" si="139"/>
        <v>-2</v>
      </c>
      <c r="X111" s="95" t="str">
        <f>MID(Лист1!$B$111,6,1)</f>
        <v>3</v>
      </c>
      <c r="Y111" s="98" t="str">
        <f t="shared" si="154"/>
        <v>0</v>
      </c>
      <c r="Z111" s="101" t="str">
        <f>MID(Лист1!$B$105,5,1)</f>
        <v>1</v>
      </c>
      <c r="AA111" s="102">
        <f t="shared" si="140"/>
        <v>-2</v>
      </c>
      <c r="AB111" s="102" t="str">
        <f>MID(Лист1!$B$105,6,1)</f>
        <v>3</v>
      </c>
      <c r="AC111" s="103" t="str">
        <f t="shared" si="155"/>
        <v>0</v>
      </c>
      <c r="AD111" s="94" t="str">
        <f>MID(Лист1!$B$112,5,1)</f>
        <v>1</v>
      </c>
      <c r="AE111" s="95">
        <f t="shared" si="141"/>
        <v>-2</v>
      </c>
      <c r="AF111" s="95" t="str">
        <f>MID(Лист1!$B$112,6,1)</f>
        <v>3</v>
      </c>
      <c r="AG111" s="98" t="str">
        <f t="shared" si="156"/>
        <v>0</v>
      </c>
      <c r="AH111" s="101" t="str">
        <f>MID(Лист1!$B$106,5,1)</f>
        <v>1</v>
      </c>
      <c r="AI111" s="102">
        <f t="shared" si="142"/>
        <v>-2</v>
      </c>
      <c r="AJ111" s="102" t="str">
        <f>MID(Лист1!$B$106,6,1)</f>
        <v>3</v>
      </c>
      <c r="AK111" s="103" t="str">
        <f t="shared" si="157"/>
        <v>0</v>
      </c>
      <c r="AL111" s="94" t="str">
        <f>MID(Лист1!$B$113,5,1)</f>
        <v>1</v>
      </c>
      <c r="AM111" s="95">
        <f t="shared" si="143"/>
        <v>-2</v>
      </c>
      <c r="AN111" s="95" t="str">
        <f>MID(Лист1!$B$113,6,1)</f>
        <v>3</v>
      </c>
      <c r="AO111" s="98" t="str">
        <f t="shared" si="158"/>
        <v>0</v>
      </c>
      <c r="AP111" s="101" t="str">
        <f>MID(Лист1!$B$107,5,1)</f>
        <v>1</v>
      </c>
      <c r="AQ111" s="102">
        <f t="shared" si="144"/>
        <v>-2</v>
      </c>
      <c r="AR111" s="102" t="str">
        <f>MID(Лист1!$B$107,6,1)</f>
        <v>3</v>
      </c>
      <c r="AS111" s="103" t="str">
        <f t="shared" si="159"/>
        <v>0</v>
      </c>
      <c r="AT111" s="94" t="str">
        <f>MID(Лист1!$B$114,5,1)</f>
        <v>1</v>
      </c>
      <c r="AU111" s="95">
        <f t="shared" si="145"/>
        <v>-2</v>
      </c>
      <c r="AV111" s="95" t="str">
        <f>MID(Лист1!$B$114,6,1)</f>
        <v>3</v>
      </c>
      <c r="AW111" s="98" t="str">
        <f t="shared" si="160"/>
        <v>0</v>
      </c>
      <c r="AX111" s="32" t="str">
        <f t="shared" si="161"/>
        <v>Ростов - Спартак</v>
      </c>
      <c r="AY111" s="7"/>
      <c r="AZ111" s="7"/>
      <c r="BA111" s="7"/>
      <c r="BB111" s="33" t="str">
        <f t="shared" si="162"/>
        <v>2</v>
      </c>
      <c r="BC111" s="33">
        <f t="shared" si="163"/>
        <v>2</v>
      </c>
      <c r="BD111" s="33" t="str">
        <f t="shared" si="146"/>
        <v>0</v>
      </c>
    </row>
    <row r="112" spans="2:56" hidden="1">
      <c r="B112" s="101" t="str">
        <f>MID(Лист1!$B$102,7,1)</f>
        <v>1</v>
      </c>
      <c r="C112" s="102">
        <f t="shared" si="147"/>
        <v>1</v>
      </c>
      <c r="D112" s="102" t="str">
        <f>MID(Лист1!$B$102,8,1)</f>
        <v>0</v>
      </c>
      <c r="E112" s="103" t="str">
        <f t="shared" si="148"/>
        <v>0</v>
      </c>
      <c r="F112" s="94" t="str">
        <f>MID(Лист1!$B$109,7,1)</f>
        <v>1</v>
      </c>
      <c r="G112" s="95">
        <f t="shared" si="136"/>
        <v>1</v>
      </c>
      <c r="H112" s="95" t="str">
        <f>MID(Лист1!$B$109,8,1)</f>
        <v>0</v>
      </c>
      <c r="I112" s="96" t="str">
        <f t="shared" si="149"/>
        <v>0</v>
      </c>
      <c r="J112" s="101" t="str">
        <f>MID(Лист1!$B$103,7,1)</f>
        <v>1</v>
      </c>
      <c r="K112" s="102">
        <f t="shared" si="150"/>
        <v>1</v>
      </c>
      <c r="L112" s="102" t="str">
        <f>MID(Лист1!$B$103,8,1)</f>
        <v>0</v>
      </c>
      <c r="M112" s="103" t="str">
        <f t="shared" si="151"/>
        <v>0</v>
      </c>
      <c r="N112" s="94" t="str">
        <f>MID(Лист1!$B$110,7,1)</f>
        <v>1</v>
      </c>
      <c r="O112" s="95">
        <f t="shared" si="137"/>
        <v>1</v>
      </c>
      <c r="P112" s="95" t="str">
        <f>MID(Лист1!$B$110,8,1)</f>
        <v>0</v>
      </c>
      <c r="Q112" s="98" t="str">
        <f t="shared" si="152"/>
        <v>0</v>
      </c>
      <c r="R112" s="101" t="str">
        <f>MID(Лист1!$B$104,7,1)</f>
        <v>1</v>
      </c>
      <c r="S112" s="102">
        <f t="shared" si="138"/>
        <v>1</v>
      </c>
      <c r="T112" s="102" t="str">
        <f>MID(Лист1!$B$104,8,1)</f>
        <v>0</v>
      </c>
      <c r="U112" s="103" t="str">
        <f t="shared" si="153"/>
        <v>0</v>
      </c>
      <c r="V112" s="94" t="str">
        <f>MID(Лист1!$B$111,7,1)</f>
        <v>1</v>
      </c>
      <c r="W112" s="95">
        <f t="shared" si="139"/>
        <v>1</v>
      </c>
      <c r="X112" s="95" t="str">
        <f>MID(Лист1!$B$111,8,1)</f>
        <v>0</v>
      </c>
      <c r="Y112" s="98" t="str">
        <f t="shared" si="154"/>
        <v>0</v>
      </c>
      <c r="Z112" s="101" t="str">
        <f>MID(Лист1!$B$105,7,1)</f>
        <v>1</v>
      </c>
      <c r="AA112" s="102">
        <f t="shared" si="140"/>
        <v>1</v>
      </c>
      <c r="AB112" s="102" t="str">
        <f>MID(Лист1!$B$105,8,1)</f>
        <v>0</v>
      </c>
      <c r="AC112" s="103" t="str">
        <f t="shared" si="155"/>
        <v>0</v>
      </c>
      <c r="AD112" s="94" t="str">
        <f>MID(Лист1!$B$112,7,1)</f>
        <v>1</v>
      </c>
      <c r="AE112" s="95">
        <f t="shared" si="141"/>
        <v>1</v>
      </c>
      <c r="AF112" s="95" t="str">
        <f>MID(Лист1!$B$112,8,1)</f>
        <v>0</v>
      </c>
      <c r="AG112" s="98" t="str">
        <f t="shared" si="156"/>
        <v>0</v>
      </c>
      <c r="AH112" s="101" t="str">
        <f>MID(Лист1!$B$106,7,1)</f>
        <v>1</v>
      </c>
      <c r="AI112" s="102">
        <f t="shared" si="142"/>
        <v>1</v>
      </c>
      <c r="AJ112" s="102" t="str">
        <f>MID(Лист1!$B$106,8,1)</f>
        <v>0</v>
      </c>
      <c r="AK112" s="103" t="str">
        <f t="shared" si="157"/>
        <v>0</v>
      </c>
      <c r="AL112" s="94" t="str">
        <f>MID(Лист1!$B$113,7,1)</f>
        <v>1</v>
      </c>
      <c r="AM112" s="95">
        <f t="shared" si="143"/>
        <v>1</v>
      </c>
      <c r="AN112" s="95" t="str">
        <f>MID(Лист1!$B$113,8,1)</f>
        <v>0</v>
      </c>
      <c r="AO112" s="98" t="str">
        <f t="shared" si="158"/>
        <v>0</v>
      </c>
      <c r="AP112" s="101" t="str">
        <f>MID(Лист1!$B$107,7,1)</f>
        <v>1</v>
      </c>
      <c r="AQ112" s="102">
        <f t="shared" si="144"/>
        <v>1</v>
      </c>
      <c r="AR112" s="102" t="str">
        <f>MID(Лист1!$B$107,8,1)</f>
        <v>0</v>
      </c>
      <c r="AS112" s="103" t="str">
        <f t="shared" si="159"/>
        <v>0</v>
      </c>
      <c r="AT112" s="94" t="str">
        <f>MID(Лист1!$B$114,7,1)</f>
        <v>1</v>
      </c>
      <c r="AU112" s="95">
        <f t="shared" si="145"/>
        <v>1</v>
      </c>
      <c r="AV112" s="95" t="str">
        <f>MID(Лист1!$B$114,8,1)</f>
        <v>0</v>
      </c>
      <c r="AW112" s="98" t="str">
        <f t="shared" si="160"/>
        <v>0</v>
      </c>
      <c r="AX112" s="32" t="str">
        <f t="shared" si="161"/>
        <v xml:space="preserve"> Барселона - Реал </v>
      </c>
      <c r="AY112" s="7"/>
      <c r="AZ112" s="7"/>
      <c r="BA112" s="7"/>
      <c r="BB112" s="33" t="str">
        <f t="shared" si="162"/>
        <v xml:space="preserve"> </v>
      </c>
      <c r="BC112" s="33" t="e">
        <f t="shared" si="163"/>
        <v>#VALUE!</v>
      </c>
      <c r="BD112" s="33" t="str">
        <f t="shared" si="146"/>
        <v xml:space="preserve"> </v>
      </c>
    </row>
    <row r="113" spans="2:56" hidden="1">
      <c r="B113" s="101" t="str">
        <f>MID(Лист1!$B$102,9,1)</f>
        <v>1</v>
      </c>
      <c r="C113" s="102">
        <f t="shared" si="147"/>
        <v>1</v>
      </c>
      <c r="D113" s="102" t="str">
        <f>MID(Лист1!$B$102,10,1)</f>
        <v>0</v>
      </c>
      <c r="E113" s="103" t="str">
        <f t="shared" si="148"/>
        <v>0</v>
      </c>
      <c r="F113" s="94" t="str">
        <f>MID(Лист1!$B$109,9,1)</f>
        <v>1</v>
      </c>
      <c r="G113" s="95">
        <f t="shared" si="136"/>
        <v>1</v>
      </c>
      <c r="H113" s="95" t="str">
        <f>MID(Лист1!$B$109,10,1)</f>
        <v>0</v>
      </c>
      <c r="I113" s="96" t="str">
        <f t="shared" si="149"/>
        <v>0</v>
      </c>
      <c r="J113" s="101" t="str">
        <f>MID(Лист1!$B$103,9,1)</f>
        <v>1</v>
      </c>
      <c r="K113" s="102">
        <f t="shared" si="150"/>
        <v>1</v>
      </c>
      <c r="L113" s="102" t="str">
        <f>MID(Лист1!$B$103,10,1)</f>
        <v>0</v>
      </c>
      <c r="M113" s="103" t="str">
        <f t="shared" si="151"/>
        <v>0</v>
      </c>
      <c r="N113" s="94" t="str">
        <f>MID(Лист1!$B$110,9,1)</f>
        <v>1</v>
      </c>
      <c r="O113" s="95">
        <f t="shared" si="137"/>
        <v>1</v>
      </c>
      <c r="P113" s="95" t="str">
        <f>MID(Лист1!$B$110,10,1)</f>
        <v>0</v>
      </c>
      <c r="Q113" s="98" t="str">
        <f t="shared" si="152"/>
        <v>0</v>
      </c>
      <c r="R113" s="101" t="str">
        <f>MID(Лист1!$B$104,9,1)</f>
        <v>1</v>
      </c>
      <c r="S113" s="102">
        <f t="shared" si="138"/>
        <v>1</v>
      </c>
      <c r="T113" s="102" t="str">
        <f>MID(Лист1!$B$104,10,1)</f>
        <v>0</v>
      </c>
      <c r="U113" s="103" t="str">
        <f t="shared" si="153"/>
        <v>0</v>
      </c>
      <c r="V113" s="94" t="str">
        <f>MID(Лист1!$B$111,9,1)</f>
        <v>1</v>
      </c>
      <c r="W113" s="95">
        <f t="shared" si="139"/>
        <v>1</v>
      </c>
      <c r="X113" s="95" t="str">
        <f>MID(Лист1!$B$111,10,1)</f>
        <v>0</v>
      </c>
      <c r="Y113" s="98" t="str">
        <f t="shared" si="154"/>
        <v>0</v>
      </c>
      <c r="Z113" s="101" t="str">
        <f>MID(Лист1!$B$105,9,1)</f>
        <v>1</v>
      </c>
      <c r="AA113" s="102">
        <f t="shared" si="140"/>
        <v>1</v>
      </c>
      <c r="AB113" s="102" t="str">
        <f>MID(Лист1!$B$105,10,1)</f>
        <v>0</v>
      </c>
      <c r="AC113" s="103" t="str">
        <f t="shared" si="155"/>
        <v>0</v>
      </c>
      <c r="AD113" s="94" t="str">
        <f>MID(Лист1!$B$112,9,1)</f>
        <v>1</v>
      </c>
      <c r="AE113" s="95">
        <f t="shared" si="141"/>
        <v>1</v>
      </c>
      <c r="AF113" s="95" t="str">
        <f>MID(Лист1!$B$112,10,1)</f>
        <v>0</v>
      </c>
      <c r="AG113" s="98" t="str">
        <f t="shared" si="156"/>
        <v>0</v>
      </c>
      <c r="AH113" s="101" t="str">
        <f>MID(Лист1!$B$106,9,1)</f>
        <v>1</v>
      </c>
      <c r="AI113" s="102">
        <f t="shared" si="142"/>
        <v>1</v>
      </c>
      <c r="AJ113" s="102" t="str">
        <f>MID(Лист1!$B$106,10,1)</f>
        <v>0</v>
      </c>
      <c r="AK113" s="103" t="str">
        <f t="shared" si="157"/>
        <v>0</v>
      </c>
      <c r="AL113" s="94" t="str">
        <f>MID(Лист1!$B$113,9,1)</f>
        <v>1</v>
      </c>
      <c r="AM113" s="95">
        <f t="shared" si="143"/>
        <v>1</v>
      </c>
      <c r="AN113" s="95" t="str">
        <f>MID(Лист1!$B$113,10,1)</f>
        <v>0</v>
      </c>
      <c r="AO113" s="98" t="str">
        <f t="shared" si="158"/>
        <v>0</v>
      </c>
      <c r="AP113" s="101" t="str">
        <f>MID(Лист1!$B$107,9,1)</f>
        <v>1</v>
      </c>
      <c r="AQ113" s="102">
        <f t="shared" si="144"/>
        <v>1</v>
      </c>
      <c r="AR113" s="102" t="str">
        <f>MID(Лист1!$B$107,10,1)</f>
        <v>0</v>
      </c>
      <c r="AS113" s="103" t="str">
        <f t="shared" si="159"/>
        <v>0</v>
      </c>
      <c r="AT113" s="94" t="str">
        <f>MID(Лист1!$B$114,9,1)</f>
        <v>1</v>
      </c>
      <c r="AU113" s="95">
        <f t="shared" si="145"/>
        <v>1</v>
      </c>
      <c r="AV113" s="95" t="str">
        <f>MID(Лист1!$B$114,10,1)</f>
        <v>0</v>
      </c>
      <c r="AW113" s="98" t="str">
        <f t="shared" si="160"/>
        <v>0</v>
      </c>
      <c r="AX113" s="32" t="str">
        <f t="shared" si="161"/>
        <v xml:space="preserve">Лацио - Рома </v>
      </c>
      <c r="AY113" s="7"/>
      <c r="AZ113" s="7"/>
      <c r="BA113" s="7"/>
      <c r="BB113" s="33" t="str">
        <f t="shared" si="162"/>
        <v xml:space="preserve"> </v>
      </c>
      <c r="BC113" s="33" t="e">
        <f t="shared" si="163"/>
        <v>#VALUE!</v>
      </c>
      <c r="BD113" s="33" t="str">
        <f t="shared" si="146"/>
        <v xml:space="preserve"> </v>
      </c>
    </row>
    <row r="114" spans="2:56" hidden="1">
      <c r="B114" s="101" t="str">
        <f>MID(Лист1!$B$102,11,1)</f>
        <v>1</v>
      </c>
      <c r="C114" s="102">
        <f t="shared" si="147"/>
        <v>0</v>
      </c>
      <c r="D114" s="102" t="str">
        <f>MID(Лист1!$B$102,12,1)</f>
        <v>1</v>
      </c>
      <c r="E114" s="103" t="str">
        <f t="shared" si="148"/>
        <v>0</v>
      </c>
      <c r="F114" s="94" t="str">
        <f>MID(Лист1!$B$109,11,1)</f>
        <v>1</v>
      </c>
      <c r="G114" s="95">
        <f t="shared" si="136"/>
        <v>0</v>
      </c>
      <c r="H114" s="95" t="str">
        <f>MID(Лист1!$B$109,12,1)</f>
        <v>1</v>
      </c>
      <c r="I114" s="96" t="str">
        <f t="shared" si="149"/>
        <v>0</v>
      </c>
      <c r="J114" s="101" t="str">
        <f>MID(Лист1!$B$103,11,1)</f>
        <v>1</v>
      </c>
      <c r="K114" s="102">
        <f t="shared" si="150"/>
        <v>0</v>
      </c>
      <c r="L114" s="102" t="str">
        <f>MID(Лист1!$B$103,12,1)</f>
        <v>1</v>
      </c>
      <c r="M114" s="103" t="str">
        <f t="shared" si="151"/>
        <v>0</v>
      </c>
      <c r="N114" s="94" t="str">
        <f>MID(Лист1!$B$110,11,1)</f>
        <v>1</v>
      </c>
      <c r="O114" s="95">
        <f t="shared" si="137"/>
        <v>0</v>
      </c>
      <c r="P114" s="95" t="str">
        <f>MID(Лист1!$B$110,12,1)</f>
        <v>1</v>
      </c>
      <c r="Q114" s="98" t="str">
        <f t="shared" si="152"/>
        <v>0</v>
      </c>
      <c r="R114" s="101" t="str">
        <f>MID(Лист1!$B$104,11,1)</f>
        <v>1</v>
      </c>
      <c r="S114" s="102">
        <f t="shared" si="138"/>
        <v>0</v>
      </c>
      <c r="T114" s="102" t="str">
        <f>MID(Лист1!$B$104,12,1)</f>
        <v>1</v>
      </c>
      <c r="U114" s="103" t="str">
        <f t="shared" si="153"/>
        <v>0</v>
      </c>
      <c r="V114" s="94" t="str">
        <f>MID(Лист1!$B$111,11,1)</f>
        <v>1</v>
      </c>
      <c r="W114" s="95">
        <f t="shared" si="139"/>
        <v>0</v>
      </c>
      <c r="X114" s="95" t="str">
        <f>MID(Лист1!$B$111,12,1)</f>
        <v>1</v>
      </c>
      <c r="Y114" s="98" t="str">
        <f t="shared" si="154"/>
        <v>0</v>
      </c>
      <c r="Z114" s="101" t="str">
        <f>MID(Лист1!$B$105,11,1)</f>
        <v>1</v>
      </c>
      <c r="AA114" s="102">
        <f t="shared" si="140"/>
        <v>0</v>
      </c>
      <c r="AB114" s="102" t="str">
        <f>MID(Лист1!$B$105,12,1)</f>
        <v>1</v>
      </c>
      <c r="AC114" s="103" t="str">
        <f t="shared" si="155"/>
        <v>0</v>
      </c>
      <c r="AD114" s="94" t="str">
        <f>MID(Лист1!$B$112,11,1)</f>
        <v>1</v>
      </c>
      <c r="AE114" s="95">
        <f t="shared" si="141"/>
        <v>0</v>
      </c>
      <c r="AF114" s="95" t="str">
        <f>MID(Лист1!$B$112,12,1)</f>
        <v>1</v>
      </c>
      <c r="AG114" s="98" t="str">
        <f t="shared" si="156"/>
        <v>0</v>
      </c>
      <c r="AH114" s="101" t="str">
        <f>MID(Лист1!$B$106,11,1)</f>
        <v>1</v>
      </c>
      <c r="AI114" s="102">
        <f t="shared" si="142"/>
        <v>0</v>
      </c>
      <c r="AJ114" s="102" t="str">
        <f>MID(Лист1!$B$106,12,1)</f>
        <v>1</v>
      </c>
      <c r="AK114" s="103" t="str">
        <f t="shared" si="157"/>
        <v>0</v>
      </c>
      <c r="AL114" s="94" t="str">
        <f>MID(Лист1!$B$113,11,1)</f>
        <v>1</v>
      </c>
      <c r="AM114" s="95">
        <f t="shared" si="143"/>
        <v>0</v>
      </c>
      <c r="AN114" s="95" t="str">
        <f>MID(Лист1!$B$113,12,1)</f>
        <v>1</v>
      </c>
      <c r="AO114" s="98" t="str">
        <f t="shared" si="158"/>
        <v>0</v>
      </c>
      <c r="AP114" s="101" t="str">
        <f>MID(Лист1!$B$107,11,1)</f>
        <v>1</v>
      </c>
      <c r="AQ114" s="102">
        <f t="shared" si="144"/>
        <v>0</v>
      </c>
      <c r="AR114" s="102" t="str">
        <f>MID(Лист1!$B$107,12,1)</f>
        <v>1</v>
      </c>
      <c r="AS114" s="103" t="str">
        <f t="shared" si="159"/>
        <v>0</v>
      </c>
      <c r="AT114" s="94" t="str">
        <f>MID(Лист1!$B$114,11,1)</f>
        <v>1</v>
      </c>
      <c r="AU114" s="95">
        <f t="shared" si="145"/>
        <v>0</v>
      </c>
      <c r="AV114" s="95" t="str">
        <f>MID(Лист1!$B$114,12,1)</f>
        <v>1</v>
      </c>
      <c r="AW114" s="98" t="str">
        <f t="shared" si="160"/>
        <v>0</v>
      </c>
      <c r="AX114" s="32" t="str">
        <f t="shared" si="161"/>
        <v>Боруссия М - Герта</v>
      </c>
      <c r="AY114" s="7"/>
      <c r="AZ114" s="7"/>
      <c r="BA114" s="7"/>
      <c r="BB114" s="33" t="str">
        <f t="shared" si="162"/>
        <v xml:space="preserve"> </v>
      </c>
      <c r="BC114" s="33" t="e">
        <f t="shared" si="163"/>
        <v>#VALUE!</v>
      </c>
      <c r="BD114" s="33" t="str">
        <f t="shared" si="146"/>
        <v xml:space="preserve"> </v>
      </c>
    </row>
    <row r="115" spans="2:56" hidden="1">
      <c r="B115" s="101" t="str">
        <f>MID(Лист1!$B$102,13,1)</f>
        <v>2</v>
      </c>
      <c r="C115" s="102">
        <f t="shared" si="147"/>
        <v>0</v>
      </c>
      <c r="D115" s="102" t="str">
        <f>MID(Лист1!$B$102,14,1)</f>
        <v>2</v>
      </c>
      <c r="E115" s="103" t="str">
        <f t="shared" si="148"/>
        <v>0</v>
      </c>
      <c r="F115" s="94" t="str">
        <f>MID(Лист1!$B$109,13,1)</f>
        <v>2</v>
      </c>
      <c r="G115" s="95">
        <f t="shared" si="136"/>
        <v>0</v>
      </c>
      <c r="H115" s="95" t="str">
        <f>MID(Лист1!$B$109,14,1)</f>
        <v>2</v>
      </c>
      <c r="I115" s="96" t="str">
        <f t="shared" si="149"/>
        <v>0</v>
      </c>
      <c r="J115" s="101" t="str">
        <f>MID(Лист1!$B$103,13,1)</f>
        <v>2</v>
      </c>
      <c r="K115" s="102">
        <f t="shared" si="150"/>
        <v>0</v>
      </c>
      <c r="L115" s="102" t="str">
        <f>MID(Лист1!$B$103,14,1)</f>
        <v>2</v>
      </c>
      <c r="M115" s="103" t="str">
        <f t="shared" si="151"/>
        <v>0</v>
      </c>
      <c r="N115" s="94" t="str">
        <f>MID(Лист1!$B$110,13,1)</f>
        <v>2</v>
      </c>
      <c r="O115" s="95">
        <f t="shared" si="137"/>
        <v>0</v>
      </c>
      <c r="P115" s="95" t="str">
        <f>MID(Лист1!$B$110,14,1)</f>
        <v>2</v>
      </c>
      <c r="Q115" s="98" t="str">
        <f t="shared" si="152"/>
        <v>0</v>
      </c>
      <c r="R115" s="101" t="str">
        <f>MID(Лист1!$B$104,13,1)</f>
        <v>2</v>
      </c>
      <c r="S115" s="102">
        <f t="shared" si="138"/>
        <v>0</v>
      </c>
      <c r="T115" s="102" t="str">
        <f>MID(Лист1!$B$104,14,1)</f>
        <v>2</v>
      </c>
      <c r="U115" s="103" t="str">
        <f t="shared" si="153"/>
        <v>0</v>
      </c>
      <c r="V115" s="94" t="str">
        <f>MID(Лист1!$B$111,13,1)</f>
        <v>2</v>
      </c>
      <c r="W115" s="95">
        <f t="shared" si="139"/>
        <v>0</v>
      </c>
      <c r="X115" s="95" t="str">
        <f>MID(Лист1!$B$111,14,1)</f>
        <v>2</v>
      </c>
      <c r="Y115" s="98" t="str">
        <f t="shared" si="154"/>
        <v>0</v>
      </c>
      <c r="Z115" s="101" t="str">
        <f>MID(Лист1!$B$105,13,1)</f>
        <v>2</v>
      </c>
      <c r="AA115" s="102">
        <f t="shared" si="140"/>
        <v>0</v>
      </c>
      <c r="AB115" s="102" t="str">
        <f>MID(Лист1!$B$105,14,1)</f>
        <v>2</v>
      </c>
      <c r="AC115" s="103" t="str">
        <f t="shared" si="155"/>
        <v>0</v>
      </c>
      <c r="AD115" s="94" t="str">
        <f>MID(Лист1!$B$112,13,1)</f>
        <v>2</v>
      </c>
      <c r="AE115" s="95">
        <f t="shared" si="141"/>
        <v>0</v>
      </c>
      <c r="AF115" s="95" t="str">
        <f>MID(Лист1!$B$112,14,1)</f>
        <v>2</v>
      </c>
      <c r="AG115" s="98" t="str">
        <f t="shared" si="156"/>
        <v>0</v>
      </c>
      <c r="AH115" s="101" t="str">
        <f>MID(Лист1!$B$106,13,1)</f>
        <v>2</v>
      </c>
      <c r="AI115" s="102">
        <f t="shared" si="142"/>
        <v>0</v>
      </c>
      <c r="AJ115" s="102" t="str">
        <f>MID(Лист1!$B$106,14,1)</f>
        <v>2</v>
      </c>
      <c r="AK115" s="103" t="str">
        <f t="shared" si="157"/>
        <v>0</v>
      </c>
      <c r="AL115" s="94" t="str">
        <f>MID(Лист1!$B$113,13,1)</f>
        <v>2</v>
      </c>
      <c r="AM115" s="95">
        <f t="shared" si="143"/>
        <v>0</v>
      </c>
      <c r="AN115" s="95" t="str">
        <f>MID(Лист1!$B$113,14,1)</f>
        <v>2</v>
      </c>
      <c r="AO115" s="98" t="str">
        <f t="shared" si="158"/>
        <v>0</v>
      </c>
      <c r="AP115" s="101" t="str">
        <f>MID(Лист1!$B$107,13,1)</f>
        <v>2</v>
      </c>
      <c r="AQ115" s="102">
        <f t="shared" si="144"/>
        <v>0</v>
      </c>
      <c r="AR115" s="102" t="str">
        <f>MID(Лист1!$B$107,14,1)</f>
        <v>2</v>
      </c>
      <c r="AS115" s="103" t="str">
        <f t="shared" si="159"/>
        <v>0</v>
      </c>
      <c r="AT115" s="94" t="str">
        <f>MID(Лист1!$B$114,13,1)</f>
        <v>2</v>
      </c>
      <c r="AU115" s="95">
        <f t="shared" si="145"/>
        <v>0</v>
      </c>
      <c r="AV115" s="95" t="str">
        <f>MID(Лист1!$B$114,14,1)</f>
        <v>2</v>
      </c>
      <c r="AW115" s="98" t="str">
        <f t="shared" si="160"/>
        <v>0</v>
      </c>
      <c r="AX115" s="32" t="str">
        <f t="shared" si="161"/>
        <v>Бастия - Марсель</v>
      </c>
      <c r="AY115" s="7"/>
      <c r="AZ115" s="7"/>
      <c r="BA115" s="7"/>
      <c r="BB115" s="33" t="str">
        <f t="shared" si="162"/>
        <v xml:space="preserve"> </v>
      </c>
      <c r="BC115" s="33" t="e">
        <f t="shared" si="163"/>
        <v>#VALUE!</v>
      </c>
      <c r="BD115" s="33" t="str">
        <f t="shared" si="146"/>
        <v xml:space="preserve"> </v>
      </c>
    </row>
    <row r="116" spans="2:56" hidden="1">
      <c r="B116" s="101" t="str">
        <f>MID(Лист1!$B$102,15,1)</f>
        <v>1</v>
      </c>
      <c r="C116" s="102">
        <f>B116-D116</f>
        <v>1</v>
      </c>
      <c r="D116" s="102" t="str">
        <f>MID(Лист1!$B$102,16,1)</f>
        <v>0</v>
      </c>
      <c r="E116" s="103" t="str">
        <f t="shared" si="148"/>
        <v>0</v>
      </c>
      <c r="F116" s="94" t="str">
        <f>MID(Лист1!$B$109,15,1)</f>
        <v>1</v>
      </c>
      <c r="G116" s="95">
        <f t="shared" si="136"/>
        <v>1</v>
      </c>
      <c r="H116" s="95" t="str">
        <f>MID(Лист1!$B$109,16,1)</f>
        <v>0</v>
      </c>
      <c r="I116" s="96" t="str">
        <f t="shared" si="149"/>
        <v>0</v>
      </c>
      <c r="J116" s="101" t="str">
        <f>MID(Лист1!$B$103,15,1)</f>
        <v>1</v>
      </c>
      <c r="K116" s="102">
        <f>J116-L116</f>
        <v>1</v>
      </c>
      <c r="L116" s="102" t="str">
        <f>MID(Лист1!$B$103,16,1)</f>
        <v>0</v>
      </c>
      <c r="M116" s="103" t="str">
        <f t="shared" si="151"/>
        <v>0</v>
      </c>
      <c r="N116" s="94" t="str">
        <f>MID(Лист1!$B$110,15,1)</f>
        <v>1</v>
      </c>
      <c r="O116" s="95">
        <f t="shared" si="137"/>
        <v>1</v>
      </c>
      <c r="P116" s="95" t="str">
        <f>MID(Лист1!$B$110,16,1)</f>
        <v>0</v>
      </c>
      <c r="Q116" s="98" t="str">
        <f t="shared" si="152"/>
        <v>0</v>
      </c>
      <c r="R116" s="101" t="str">
        <f>MID(Лист1!$B$104,15,1)</f>
        <v>1</v>
      </c>
      <c r="S116" s="102">
        <f t="shared" si="138"/>
        <v>1</v>
      </c>
      <c r="T116" s="102" t="str">
        <f>MID(Лист1!$B$104,16,1)</f>
        <v>0</v>
      </c>
      <c r="U116" s="103" t="str">
        <f t="shared" si="153"/>
        <v>0</v>
      </c>
      <c r="V116" s="94" t="str">
        <f>MID(Лист1!$B$111,15,1)</f>
        <v>1</v>
      </c>
      <c r="W116" s="95">
        <f t="shared" si="139"/>
        <v>1</v>
      </c>
      <c r="X116" s="95" t="str">
        <f>MID(Лист1!$B$111,16,1)</f>
        <v>0</v>
      </c>
      <c r="Y116" s="98" t="str">
        <f t="shared" si="154"/>
        <v>0</v>
      </c>
      <c r="Z116" s="101" t="str">
        <f>MID(Лист1!$B$105,15,1)</f>
        <v>1</v>
      </c>
      <c r="AA116" s="102">
        <f t="shared" si="140"/>
        <v>1</v>
      </c>
      <c r="AB116" s="102" t="str">
        <f>MID(Лист1!$B$105,16,1)</f>
        <v>0</v>
      </c>
      <c r="AC116" s="103" t="str">
        <f t="shared" si="155"/>
        <v>0</v>
      </c>
      <c r="AD116" s="94" t="str">
        <f>MID(Лист1!$B$112,15,1)</f>
        <v>1</v>
      </c>
      <c r="AE116" s="95">
        <f t="shared" si="141"/>
        <v>1</v>
      </c>
      <c r="AF116" s="95" t="str">
        <f>MID(Лист1!$B$112,16,1)</f>
        <v>0</v>
      </c>
      <c r="AG116" s="98" t="str">
        <f t="shared" si="156"/>
        <v>0</v>
      </c>
      <c r="AH116" s="101" t="str">
        <f>MID(Лист1!$B$106,15,1)</f>
        <v>1</v>
      </c>
      <c r="AI116" s="102">
        <f t="shared" si="142"/>
        <v>1</v>
      </c>
      <c r="AJ116" s="102" t="str">
        <f>MID(Лист1!$B$106,16,1)</f>
        <v>0</v>
      </c>
      <c r="AK116" s="103" t="str">
        <f t="shared" si="157"/>
        <v>0</v>
      </c>
      <c r="AL116" s="94" t="str">
        <f>MID(Лист1!$B$113,15,1)</f>
        <v>1</v>
      </c>
      <c r="AM116" s="95">
        <f t="shared" si="143"/>
        <v>1</v>
      </c>
      <c r="AN116" s="95" t="str">
        <f>MID(Лист1!$B$113,16,1)</f>
        <v>0</v>
      </c>
      <c r="AO116" s="98" t="str">
        <f t="shared" si="158"/>
        <v>0</v>
      </c>
      <c r="AP116" s="101" t="str">
        <f>MID(Лист1!$B$107,15,1)</f>
        <v>1</v>
      </c>
      <c r="AQ116" s="102">
        <f t="shared" si="144"/>
        <v>1</v>
      </c>
      <c r="AR116" s="102" t="str">
        <f>MID(Лист1!$B$107,16,1)</f>
        <v>0</v>
      </c>
      <c r="AS116" s="103" t="str">
        <f t="shared" si="159"/>
        <v>0</v>
      </c>
      <c r="AT116" s="94" t="str">
        <f>MID(Лист1!$B$114,15,1)</f>
        <v>1</v>
      </c>
      <c r="AU116" s="95">
        <f t="shared" si="145"/>
        <v>1</v>
      </c>
      <c r="AV116" s="95" t="str">
        <f>MID(Лист1!$B$114,16,1)</f>
        <v>0</v>
      </c>
      <c r="AW116" s="98" t="str">
        <f t="shared" si="160"/>
        <v>0</v>
      </c>
      <c r="AX116" s="32" t="str">
        <f t="shared" si="161"/>
        <v>Зенит - ЦСКА</v>
      </c>
      <c r="AY116" s="7"/>
      <c r="AZ116" s="7"/>
      <c r="BA116" s="7"/>
      <c r="BB116" s="33" t="str">
        <f t="shared" si="162"/>
        <v xml:space="preserve"> </v>
      </c>
      <c r="BC116" s="33" t="e">
        <f t="shared" si="163"/>
        <v>#VALUE!</v>
      </c>
      <c r="BD116" s="33" t="str">
        <f t="shared" si="146"/>
        <v xml:space="preserve"> </v>
      </c>
    </row>
    <row r="117" spans="2:56" ht="2.25" hidden="1" customHeight="1">
      <c r="B117" s="101">
        <v>1</v>
      </c>
      <c r="C117" s="102">
        <f>B117-D117</f>
        <v>-1</v>
      </c>
      <c r="D117" s="102">
        <v>2</v>
      </c>
      <c r="E117" s="103" t="str">
        <f>IF((LEN(BB117)=0),"0",IF(AND(B117=BB117,D117=BD117),"5",IF(AND(C117=BC117,C117=0),"2",IF(AND(C117=BC117,OR(C117&gt;0,C117&lt;0)),"3",IF(AND(C117&gt;0,BC117&gt;0),"2",IF(AND(C117&lt;0,BC117&lt;0),"2","0"))))))</f>
        <v>0</v>
      </c>
      <c r="F117" s="94">
        <v>1</v>
      </c>
      <c r="G117" s="95">
        <f>F117-H117</f>
        <v>-1</v>
      </c>
      <c r="H117" s="95">
        <v>2</v>
      </c>
      <c r="I117" s="96" t="str">
        <f>IF((LEN(BB117)=0),"0",IF(AND(F117=BB117,H117=BD117),"5",IF(AND(G117=BC117,G117=0),"2",IF(AND(G117=BC117,OR(G117&gt;0,G117&lt;0)),"3",IF(AND(G117&gt;0,BC117&gt;0),"2",IF(AND(G117&lt;0,BC117&lt;0),"2","0"))))))</f>
        <v>0</v>
      </c>
      <c r="J117" s="101">
        <v>1</v>
      </c>
      <c r="K117" s="102">
        <f>J117-L117</f>
        <v>1</v>
      </c>
      <c r="L117" s="102">
        <v>0</v>
      </c>
      <c r="M117" s="103" t="str">
        <f>IF((LEN(BB117)=0),"0",IF(AND(J117=BB117,L117=BD117),"5",IF(AND(K117=BC117,K117=0),"2",IF(AND(K117=BC117,OR(K117&gt;0,K117&lt;0)),"3",IF(AND(K117&gt;0,BC117&gt;0),"2",IF(AND(K117&lt;0,BC117&lt;0),"2","0"))))))</f>
        <v>0</v>
      </c>
      <c r="N117" s="94">
        <v>2</v>
      </c>
      <c r="O117" s="95">
        <f>N117-P117</f>
        <v>0</v>
      </c>
      <c r="P117" s="95">
        <v>2</v>
      </c>
      <c r="Q117" s="98" t="str">
        <f>IF((LEN(BB117)=0),"0",IF(AND(N117=BB117,P117=BD117),"5",IF(AND(O117=BC117,O117=0),"2",IF(AND(O117=BC117,OR(O117&gt;0,O117&lt;0)),"3",IF(AND(O117&gt;0,BC117&gt;0),"2",IF(AND(O117&lt;0,BC117&lt;0),"2","0"))))))</f>
        <v>0</v>
      </c>
      <c r="R117" s="101">
        <v>0</v>
      </c>
      <c r="S117" s="102">
        <f>R117-T117</f>
        <v>-1</v>
      </c>
      <c r="T117" s="102">
        <v>1</v>
      </c>
      <c r="U117" s="103" t="str">
        <f>IF((LEN(BB117)=0),"0",IF(AND(R117=BB117,T117=BD117),"5",IF(AND(S117=BC117,S117=0),"2",IF(AND(S117=BC117,OR(S117&gt;0,S117&lt;0)),"3",IF(AND(S117&gt;0,BC117&gt;0),"2",IF(AND(S117&lt;0,BC117&lt;0),"2","0"))))))</f>
        <v>0</v>
      </c>
      <c r="V117" s="94">
        <v>0</v>
      </c>
      <c r="W117" s="95">
        <f>V117-X117</f>
        <v>-1</v>
      </c>
      <c r="X117" s="95">
        <v>1</v>
      </c>
      <c r="Y117" s="98" t="str">
        <f>IF((LEN(BB117)=0),"0",IF(AND(V117=BB117,X117=BD117),"5",IF(AND(W117=BC117,W117=0),"2",IF(AND(W117=BC117,OR(W117&gt;0,W117&lt;0)),"3",IF(AND(W117&gt;0,BC117&gt;0),"2",IF(AND(W117&lt;0,BC117&lt;0),"2","0"))))))</f>
        <v>0</v>
      </c>
      <c r="Z117" s="101">
        <v>0</v>
      </c>
      <c r="AA117" s="102">
        <f>Z117-AB117</f>
        <v>-1</v>
      </c>
      <c r="AB117" s="102">
        <v>1</v>
      </c>
      <c r="AC117" s="103" t="str">
        <f>IF((LEN(BB117)=0),"0",IF(AND(Z117=BB117,AB117=BD117),"5",IF(AND(AA117=BC117,AA117=0),"2",IF(AND(AA117=BC117,OR(AA117&gt;0,AA117&lt;0)),"3",IF(AND(AA117&gt;0,BC117&gt;0),"2",IF(AND(AA117&lt;0,BC117&lt;0),"2","0"))))))</f>
        <v>0</v>
      </c>
      <c r="AD117" s="94">
        <v>1</v>
      </c>
      <c r="AE117" s="95">
        <f>AD117-AF117</f>
        <v>-1</v>
      </c>
      <c r="AF117" s="95">
        <v>2</v>
      </c>
      <c r="AG117" s="98" t="str">
        <f>IF((LEN(BB117)=0),"0",IF(AND(AD117=BB117,AF117=BD117),"5",IF(AND(AE117=BC117,AE117=0),"2",IF(AND(AE117=BC117,OR(AE117&gt;0,AE117&lt;0)),"3",IF(AND(AE117&gt;0,BC117&gt;0),"2",IF(AND(AE117&lt;0,BC117&lt;0),"2","0"))))))</f>
        <v>0</v>
      </c>
      <c r="AH117" s="101">
        <v>1</v>
      </c>
      <c r="AI117" s="102">
        <f>AH117-AJ117</f>
        <v>0</v>
      </c>
      <c r="AJ117" s="102">
        <v>1</v>
      </c>
      <c r="AK117" s="103" t="str">
        <f>IF((LEN(BB117)=0),"0",IF(AND(AH117=BB117,AJ117=BD117),"5",IF(AND(AI117=BC117,AI117=0),"2",IF(AND(AI117=BC117,OR(AI117&gt;0,AI117&lt;0)),"3",IF(AND(AI117&gt;0,BC117&gt;0),"2",IF(AND(AI117&lt;0,BC117&lt;0),"2","0"))))))</f>
        <v>0</v>
      </c>
      <c r="AL117" s="94">
        <v>0</v>
      </c>
      <c r="AM117" s="95">
        <f>AL117-AN117</f>
        <v>0</v>
      </c>
      <c r="AN117" s="95">
        <v>0</v>
      </c>
      <c r="AO117" s="98" t="str">
        <f>IF((LEN(BB117)=0),"0",IF(AND(AL117=BB117,AN117=BD117),"5",IF(AND(AM117=BC117,AM117=0),"2",IF(AND(AM117=BC117,OR(AM117&gt;0,AM117&lt;0)),"3",IF(AND(AM117&gt;0,BC117&gt;0),"2",IF(AND(AM117&lt;0,BC117&lt;0),"2","0"))))))</f>
        <v>0</v>
      </c>
      <c r="AP117" s="101">
        <v>0</v>
      </c>
      <c r="AQ117" s="102">
        <f>AP117-AR117</f>
        <v>0</v>
      </c>
      <c r="AR117" s="102">
        <v>0</v>
      </c>
      <c r="AS117" s="103" t="str">
        <f>IF((LEN(BB117)=0),"0",IF(AND(AP117=BB117,AR117=BD117),"5",IF(AND(AQ117=BC117,AQ117=0),"2",IF(AND(AQ117=BC117,OR(AQ117&gt;0,AQ117&lt;0)),"3",IF(AND(AQ117&gt;0,BC117&gt;0),"2",IF(AND(AQ117&lt;0,BC117&lt;0),"2","0"))))))</f>
        <v>0</v>
      </c>
      <c r="AT117" s="94">
        <v>2</v>
      </c>
      <c r="AU117" s="95">
        <f>AT117-AV117</f>
        <v>1</v>
      </c>
      <c r="AV117" s="95">
        <v>1</v>
      </c>
      <c r="AW117" s="98" t="str">
        <f>IF((LEN(BB117)=0),"0",IF(AND(AT117=BB117,AV117=BD117),"5",IF(AND(AU117=BC117,AU117=0),"2",IF(AND(AU117=BC117,OR(AU117&gt;0,AU117&lt;0)),"3",IF(AND(AU117&gt;0,BC117&gt;0),"2",IF(AND(AU117&lt;0,BC117&lt;0),"2","0"))))))</f>
        <v>0</v>
      </c>
      <c r="AX117" s="6"/>
      <c r="AY117" s="14"/>
      <c r="AZ117" s="7"/>
      <c r="BA117" s="7"/>
      <c r="BB117" s="10"/>
      <c r="BC117" s="10">
        <f t="shared" si="163"/>
        <v>0</v>
      </c>
      <c r="BD117" s="10"/>
    </row>
    <row r="118" spans="2:56" ht="2.25" hidden="1" customHeight="1">
      <c r="B118" s="101">
        <v>1</v>
      </c>
      <c r="C118" s="102">
        <f>B118-D118</f>
        <v>1</v>
      </c>
      <c r="D118" s="102">
        <v>0</v>
      </c>
      <c r="E118" s="103" t="str">
        <f>IF((LEN(BB118)=0),"0",IF(AND(B118=BB118,D118=BD118),"5",IF(AND(C118=BC118,C118=0),"2",IF(AND(C118=BC118,OR(C118&gt;0,C118&lt;0)),"3",IF(AND(C118&gt;0,BC118&gt;0),"2",IF(AND(C118&lt;0,BC118&lt;0),"2","0"))))))</f>
        <v>0</v>
      </c>
      <c r="F118" s="94">
        <v>1</v>
      </c>
      <c r="G118" s="95">
        <f>F118-H118</f>
        <v>-1</v>
      </c>
      <c r="H118" s="95">
        <v>2</v>
      </c>
      <c r="I118" s="96" t="str">
        <f>IF((LEN(BB118)=0),"0",IF(AND(F118=BB118,H118=BD118),"5",IF(AND(G118=BC118,G118=0),"2",IF(AND(G118=BC118,OR(G118&gt;0,G118&lt;0)),"3",IF(AND(G118&gt;0,BC118&gt;0),"2",IF(AND(G118&lt;0,BC118&lt;0),"2","0"))))))</f>
        <v>0</v>
      </c>
      <c r="J118" s="101">
        <v>1</v>
      </c>
      <c r="K118" s="102">
        <f>J118-L118</f>
        <v>-1</v>
      </c>
      <c r="L118" s="102">
        <v>2</v>
      </c>
      <c r="M118" s="103" t="str">
        <f>IF((LEN(BB118)=0),"0",IF(AND(J118=BB118,L118=BD118),"5",IF(AND(K118=BC118,K118=0),"2",IF(AND(K118=BC118,OR(K118&gt;0,K118&lt;0)),"3",IF(AND(K118&gt;0,BC118&gt;0),"2",IF(AND(K118&lt;0,BC118&lt;0),"2","0"))))))</f>
        <v>0</v>
      </c>
      <c r="N118" s="94">
        <v>1</v>
      </c>
      <c r="O118" s="95">
        <f>N118-P118</f>
        <v>-1</v>
      </c>
      <c r="P118" s="95">
        <v>2</v>
      </c>
      <c r="Q118" s="98" t="str">
        <f>IF((LEN(BB118)=0),"0",IF(AND(N118=BB118,P118=BD118),"5",IF(AND(O118=BC118,O118=0),"2",IF(AND(O118=BC118,OR(O118&gt;0,O118&lt;0)),"3",IF(AND(O118&gt;0,BC118&gt;0),"2",IF(AND(O118&lt;0,BC118&lt;0),"2","0"))))))</f>
        <v>0</v>
      </c>
      <c r="R118" s="101">
        <v>0</v>
      </c>
      <c r="S118" s="102">
        <f>R118-T118</f>
        <v>-2</v>
      </c>
      <c r="T118" s="102">
        <v>2</v>
      </c>
      <c r="U118" s="103" t="str">
        <f>IF((LEN(BB118)=0),"0",IF(AND(R118=BB118,T118=BD118),"5",IF(AND(S118=BC118,S118=0),"2",IF(AND(S118=BC118,OR(S118&gt;0,S118&lt;0)),"3",IF(AND(S118&gt;0,BC118&gt;0),"2",IF(AND(S118&lt;0,BC118&lt;0),"2","0"))))))</f>
        <v>0</v>
      </c>
      <c r="V118" s="94">
        <v>1</v>
      </c>
      <c r="W118" s="95">
        <f>V118-X118</f>
        <v>-1</v>
      </c>
      <c r="X118" s="95">
        <v>2</v>
      </c>
      <c r="Y118" s="98" t="str">
        <f>IF((LEN(BB118)=0),"0",IF(AND(V118=BB118,X118=BD118),"5",IF(AND(W118=BC118,W118=0),"2",IF(AND(W118=BC118,OR(W118&gt;0,W118&lt;0)),"3",IF(AND(W118&gt;0,BC118&gt;0),"2",IF(AND(W118&lt;0,BC118&lt;0),"2","0"))))))</f>
        <v>0</v>
      </c>
      <c r="Z118" s="101">
        <v>0</v>
      </c>
      <c r="AA118" s="102">
        <f>Z118-AB118</f>
        <v>-2</v>
      </c>
      <c r="AB118" s="102">
        <v>2</v>
      </c>
      <c r="AC118" s="103" t="str">
        <f>IF((LEN(BB118)=0),"0",IF(AND(Z118=BB118,AB118=BD118),"5",IF(AND(AA118=BC118,AA118=0),"2",IF(AND(AA118=BC118,OR(AA118&gt;0,AA118&lt;0)),"3",IF(AND(AA118&gt;0,BC118&gt;0),"2",IF(AND(AA118&lt;0,BC118&lt;0),"2","0"))))))</f>
        <v>0</v>
      </c>
      <c r="AD118" s="94">
        <v>1</v>
      </c>
      <c r="AE118" s="95">
        <f>AD118-AF118</f>
        <v>-1</v>
      </c>
      <c r="AF118" s="95">
        <v>2</v>
      </c>
      <c r="AG118" s="98" t="str">
        <f>IF((LEN(BB118)=0),"0",IF(AND(AD118=BB118,AF118=BD118),"5",IF(AND(AE118=BC118,AE118=0),"2",IF(AND(AE118=BC118,OR(AE118&gt;0,AE118&lt;0)),"3",IF(AND(AE118&gt;0,BC118&gt;0),"2",IF(AND(AE118&lt;0,BC118&lt;0),"2","0"))))))</f>
        <v>0</v>
      </c>
      <c r="AH118" s="101">
        <v>2</v>
      </c>
      <c r="AI118" s="102">
        <f>AH118-AJ118</f>
        <v>1</v>
      </c>
      <c r="AJ118" s="102">
        <v>1</v>
      </c>
      <c r="AK118" s="103" t="str">
        <f>IF((LEN(BB118)=0),"0",IF(AND(AH118=BB118,AJ118=BD118),"5",IF(AND(AI118=BC118,AI118=0),"2",IF(AND(AI118=BC118,OR(AI118&gt;0,AI118&lt;0)),"3",IF(AND(AI118&gt;0,BC118&gt;0),"2",IF(AND(AI118&lt;0,BC118&lt;0),"2","0"))))))</f>
        <v>0</v>
      </c>
      <c r="AL118" s="94">
        <v>0</v>
      </c>
      <c r="AM118" s="95">
        <f>AL118-AN118</f>
        <v>-1</v>
      </c>
      <c r="AN118" s="95">
        <v>1</v>
      </c>
      <c r="AO118" s="98" t="str">
        <f>IF((LEN(BB118)=0),"0",IF(AND(AL118=BB118,AN118=BD118),"5",IF(AND(AM118=BC118,AM118=0),"2",IF(AND(AM118=BC118,OR(AM118&gt;0,AM118&lt;0)),"3",IF(AND(AM118&gt;0,BC118&gt;0),"2",IF(AND(AM118&lt;0,BC118&lt;0),"2","0"))))))</f>
        <v>0</v>
      </c>
      <c r="AP118" s="101">
        <v>1</v>
      </c>
      <c r="AQ118" s="102">
        <f>AP118-AR118</f>
        <v>0</v>
      </c>
      <c r="AR118" s="102">
        <v>1</v>
      </c>
      <c r="AS118" s="103" t="str">
        <f>IF((LEN(BB118)=0),"0",IF(AND(AP118=BB118,AR118=BD118),"5",IF(AND(AQ118=BC118,AQ118=0),"2",IF(AND(AQ118=BC118,OR(AQ118&gt;0,AQ118&lt;0)),"3",IF(AND(AQ118&gt;0,BC118&gt;0),"2",IF(AND(AQ118&lt;0,BC118&lt;0),"2","0"))))))</f>
        <v>0</v>
      </c>
      <c r="AT118" s="94">
        <v>2</v>
      </c>
      <c r="AU118" s="95">
        <f>AT118-AV118</f>
        <v>2</v>
      </c>
      <c r="AV118" s="95">
        <v>0</v>
      </c>
      <c r="AW118" s="98" t="str">
        <f>IF((LEN(BB118)=0),"0",IF(AND(AT118=BB118,AV118=BD118),"5",IF(AND(AU118=BC118,AU118=0),"2",IF(AND(AU118=BC118,OR(AU118&gt;0,AU118&lt;0)),"3",IF(AND(AU118&gt;0,BC118&gt;0),"2",IF(AND(AU118&lt;0,BC118&lt;0),"2","0"))))))</f>
        <v>0</v>
      </c>
      <c r="AX118" s="6"/>
      <c r="AY118" s="7"/>
      <c r="AZ118" s="7"/>
      <c r="BA118" s="7"/>
      <c r="BB118" s="10"/>
      <c r="BC118" s="10">
        <f t="shared" si="163"/>
        <v>0</v>
      </c>
      <c r="BD118" s="10"/>
    </row>
    <row r="119" spans="2:56" ht="15" hidden="1">
      <c r="B119" s="284">
        <f>E109+E110+E111+E112+E113+E114+E115+E116+E117+E118</f>
        <v>0</v>
      </c>
      <c r="C119" s="285"/>
      <c r="D119" s="285"/>
      <c r="E119" s="286"/>
      <c r="F119" s="281">
        <f>I109+I110+I111+I112+I113+I114+I115+I116+I117+I118</f>
        <v>0</v>
      </c>
      <c r="G119" s="282"/>
      <c r="H119" s="282"/>
      <c r="I119" s="287"/>
      <c r="J119" s="284">
        <f>M109+M110+M111+M112+M113+M114+M115+M116+M117+M118</f>
        <v>0</v>
      </c>
      <c r="K119" s="285"/>
      <c r="L119" s="285"/>
      <c r="M119" s="286"/>
      <c r="N119" s="281">
        <f>Q109+Q110+Q111+Q112+Q113+Q114+Q115+Q116+Q117+Q118</f>
        <v>0</v>
      </c>
      <c r="O119" s="282"/>
      <c r="P119" s="282"/>
      <c r="Q119" s="283"/>
      <c r="R119" s="284">
        <f>U109+U110+U111+U112+U113+U114+U115+U116+U117+U118</f>
        <v>0</v>
      </c>
      <c r="S119" s="285"/>
      <c r="T119" s="285"/>
      <c r="U119" s="286"/>
      <c r="V119" s="281">
        <f>Y109+Y110+Y111+Y112+Y113+Y114+Y115+Y116+Y117+Y118</f>
        <v>0</v>
      </c>
      <c r="W119" s="282"/>
      <c r="X119" s="282"/>
      <c r="Y119" s="283"/>
      <c r="Z119" s="284">
        <f>AC109+AC110+AC111+AC112+AC113+AC114+AC115+AC116+AC117+AC118</f>
        <v>0</v>
      </c>
      <c r="AA119" s="285"/>
      <c r="AB119" s="285"/>
      <c r="AC119" s="286"/>
      <c r="AD119" s="281">
        <f>AG109+AG110+AG111+AG112+AG113+AG114+AG115+AG116+AG117+AG118</f>
        <v>0</v>
      </c>
      <c r="AE119" s="282"/>
      <c r="AF119" s="282"/>
      <c r="AG119" s="283"/>
      <c r="AH119" s="284">
        <f>AK109+AK110+AK111+AK112+AK113+AK114+AK115+AK116+AK117+AK118</f>
        <v>0</v>
      </c>
      <c r="AI119" s="285"/>
      <c r="AJ119" s="285"/>
      <c r="AK119" s="286"/>
      <c r="AL119" s="281">
        <f>AO109+AO110+AO111+AO112+AO113+AO114+AO115+AO116+AO117+AO118</f>
        <v>0</v>
      </c>
      <c r="AM119" s="282"/>
      <c r="AN119" s="282"/>
      <c r="AO119" s="283"/>
      <c r="AP119" s="284">
        <f>AS109+AS110+AS111+AS112+AS113+AS114+AS115+AS116+AS117+AS118</f>
        <v>0</v>
      </c>
      <c r="AQ119" s="285"/>
      <c r="AR119" s="285"/>
      <c r="AS119" s="286"/>
      <c r="AT119" s="281">
        <f>AW109+AW110+AW111+AW112+AW113+AW114+AW115+AW116+AW117+AW118</f>
        <v>0</v>
      </c>
      <c r="AU119" s="282"/>
      <c r="AV119" s="282"/>
      <c r="AW119" s="283"/>
      <c r="AX119" s="7"/>
      <c r="AY119" s="7"/>
      <c r="AZ119" s="7"/>
      <c r="BA119" s="7"/>
      <c r="BB119" s="7"/>
      <c r="BC119" s="7"/>
      <c r="BD119" s="7"/>
    </row>
    <row r="120" spans="2:56" ht="13.5" hidden="1" thickBot="1">
      <c r="B120" s="291" t="str">
        <f>IF(B119&gt;F119,"1",IF(B119=F119,"0", IF(B119&lt;F119,"0")))</f>
        <v>0</v>
      </c>
      <c r="C120" s="292"/>
      <c r="D120" s="292"/>
      <c r="E120" s="293"/>
      <c r="F120" s="288" t="str">
        <f>IF(F119&gt;B119,"1",IF(F119=B119,"0", IF(F119&lt;B119,"0")))</f>
        <v>0</v>
      </c>
      <c r="G120" s="289"/>
      <c r="H120" s="289"/>
      <c r="I120" s="290"/>
      <c r="J120" s="291" t="str">
        <f>IF(J119&gt;N119,"1",IF(J119=N119,"0", IF(J119&lt;N119,"0")))</f>
        <v>0</v>
      </c>
      <c r="K120" s="292"/>
      <c r="L120" s="292"/>
      <c r="M120" s="293"/>
      <c r="N120" s="288" t="str">
        <f>IF(N119&gt;J119,"1",IF(N119=J119,"0", IF(N119&lt;J119,"0")))</f>
        <v>0</v>
      </c>
      <c r="O120" s="289"/>
      <c r="P120" s="289"/>
      <c r="Q120" s="290"/>
      <c r="R120" s="291" t="str">
        <f>IF(R119&gt;V119,"1",IF(R119=V119,"0", IF(R119&lt;V119,"0")))</f>
        <v>0</v>
      </c>
      <c r="S120" s="292"/>
      <c r="T120" s="292"/>
      <c r="U120" s="293"/>
      <c r="V120" s="288" t="str">
        <f>IF(V119&gt;R119,"1",IF(V119=R119,"0", IF(V119&lt;R119,"0")))</f>
        <v>0</v>
      </c>
      <c r="W120" s="289"/>
      <c r="X120" s="289"/>
      <c r="Y120" s="290"/>
      <c r="Z120" s="291" t="str">
        <f>IF(Z119&gt;AD119,"1",IF(Z119=AD119,"0", IF(Z119&lt;AD119,"0")))</f>
        <v>0</v>
      </c>
      <c r="AA120" s="292"/>
      <c r="AB120" s="292"/>
      <c r="AC120" s="293"/>
      <c r="AD120" s="288" t="str">
        <f>IF(AD119&gt;Z119,"1",IF(AD119=Z119,"0", IF(AD119&lt;Z119,"0")))</f>
        <v>0</v>
      </c>
      <c r="AE120" s="289"/>
      <c r="AF120" s="289"/>
      <c r="AG120" s="290"/>
      <c r="AH120" s="291" t="str">
        <f>IF(AH119&gt;AL119,"1",IF(AH119=AL119,"0", IF(AH119&lt;AL119,"0")))</f>
        <v>0</v>
      </c>
      <c r="AI120" s="292"/>
      <c r="AJ120" s="292"/>
      <c r="AK120" s="293"/>
      <c r="AL120" s="288" t="str">
        <f>IF(AL119&gt;AH119,"1",IF(AL119=AH119,"0", IF(AL119&lt;AH119,"0")))</f>
        <v>0</v>
      </c>
      <c r="AM120" s="289"/>
      <c r="AN120" s="289"/>
      <c r="AO120" s="290"/>
      <c r="AP120" s="291" t="str">
        <f>IF(AP119&gt;AT119,"1",IF(AP119=AT119,"0", IF(AP119&lt;AT119,"0")))</f>
        <v>0</v>
      </c>
      <c r="AQ120" s="292"/>
      <c r="AR120" s="292"/>
      <c r="AS120" s="293"/>
      <c r="AT120" s="288" t="str">
        <f>IF(AT119&gt;AP119,"1",IF(AT119=AP119,"0", IF(AT119&lt;AP119,"0")))</f>
        <v>0</v>
      </c>
      <c r="AU120" s="289"/>
      <c r="AV120" s="289"/>
      <c r="AW120" s="290"/>
      <c r="AX120" s="7"/>
      <c r="AY120" s="7"/>
      <c r="AZ120" s="7"/>
      <c r="BA120" s="7"/>
      <c r="BB120" s="7"/>
      <c r="BC120" s="7"/>
      <c r="BD120" s="7"/>
    </row>
    <row r="121" spans="2:56" hidden="1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</row>
    <row r="131" spans="4:4">
      <c r="D131" s="28"/>
    </row>
  </sheetData>
  <mergeCells count="324">
    <mergeCell ref="B120:E120"/>
    <mergeCell ref="F120:I120"/>
    <mergeCell ref="J120:M120"/>
    <mergeCell ref="N120:Q120"/>
    <mergeCell ref="AL120:AO120"/>
    <mergeCell ref="AP120:AS120"/>
    <mergeCell ref="AD120:AG120"/>
    <mergeCell ref="AH120:AK120"/>
    <mergeCell ref="AT120:AW120"/>
    <mergeCell ref="AT119:AW119"/>
    <mergeCell ref="R120:U120"/>
    <mergeCell ref="V120:Y120"/>
    <mergeCell ref="AP119:AS119"/>
    <mergeCell ref="AD108:AF108"/>
    <mergeCell ref="AH108:AJ108"/>
    <mergeCell ref="AL108:AN108"/>
    <mergeCell ref="AP108:AR108"/>
    <mergeCell ref="Z120:AC120"/>
    <mergeCell ref="AL119:AO119"/>
    <mergeCell ref="V119:Y119"/>
    <mergeCell ref="AH119:AK119"/>
    <mergeCell ref="B108:D108"/>
    <mergeCell ref="F108:H108"/>
    <mergeCell ref="J108:L108"/>
    <mergeCell ref="N108:P108"/>
    <mergeCell ref="R108:T108"/>
    <mergeCell ref="V108:X108"/>
    <mergeCell ref="Z119:AC119"/>
    <mergeCell ref="AD119:AG119"/>
    <mergeCell ref="B119:E119"/>
    <mergeCell ref="F119:I119"/>
    <mergeCell ref="J119:M119"/>
    <mergeCell ref="N119:Q119"/>
    <mergeCell ref="R119:U119"/>
    <mergeCell ref="AT107:AW107"/>
    <mergeCell ref="R107:U107"/>
    <mergeCell ref="V107:Y107"/>
    <mergeCell ref="Z107:AC107"/>
    <mergeCell ref="AD107:AG107"/>
    <mergeCell ref="BB107:BD108"/>
    <mergeCell ref="Z108:AB108"/>
    <mergeCell ref="AT108:AV108"/>
    <mergeCell ref="AH107:AK107"/>
    <mergeCell ref="B104:F104"/>
    <mergeCell ref="H104:I104"/>
    <mergeCell ref="B105:F105"/>
    <mergeCell ref="H105:I105"/>
    <mergeCell ref="AD100:AG100"/>
    <mergeCell ref="AH100:AK100"/>
    <mergeCell ref="AL100:AO100"/>
    <mergeCell ref="AP100:AS100"/>
    <mergeCell ref="B107:E107"/>
    <mergeCell ref="F107:I107"/>
    <mergeCell ref="J107:M107"/>
    <mergeCell ref="N107:Q107"/>
    <mergeCell ref="AL107:AO107"/>
    <mergeCell ref="AP107:AS107"/>
    <mergeCell ref="AL99:AO99"/>
    <mergeCell ref="AP99:AS99"/>
    <mergeCell ref="AT99:AW99"/>
    <mergeCell ref="B100:E100"/>
    <mergeCell ref="F100:I100"/>
    <mergeCell ref="J100:M100"/>
    <mergeCell ref="N100:Q100"/>
    <mergeCell ref="R100:U100"/>
    <mergeCell ref="V100:Y100"/>
    <mergeCell ref="Z100:AC100"/>
    <mergeCell ref="AT100:AW100"/>
    <mergeCell ref="B99:E99"/>
    <mergeCell ref="F99:I99"/>
    <mergeCell ref="J99:M99"/>
    <mergeCell ref="N99:Q99"/>
    <mergeCell ref="R99:U99"/>
    <mergeCell ref="V99:Y99"/>
    <mergeCell ref="Z99:AC99"/>
    <mergeCell ref="AD99:AG99"/>
    <mergeCell ref="AH99:AK99"/>
    <mergeCell ref="V87:Y87"/>
    <mergeCell ref="Z87:AC87"/>
    <mergeCell ref="AD87:AG87"/>
    <mergeCell ref="AH87:AK87"/>
    <mergeCell ref="AL87:AO87"/>
    <mergeCell ref="AP87:AS87"/>
    <mergeCell ref="AT87:AW87"/>
    <mergeCell ref="BB87:BD88"/>
    <mergeCell ref="B88:D88"/>
    <mergeCell ref="F88:H88"/>
    <mergeCell ref="J88:L88"/>
    <mergeCell ref="N88:P88"/>
    <mergeCell ref="R88:T88"/>
    <mergeCell ref="V88:X88"/>
    <mergeCell ref="Z88:AB88"/>
    <mergeCell ref="AD88:AF88"/>
    <mergeCell ref="AH88:AJ88"/>
    <mergeCell ref="AL88:AN88"/>
    <mergeCell ref="AP88:AR88"/>
    <mergeCell ref="AT88:AV88"/>
    <mergeCell ref="B84:F84"/>
    <mergeCell ref="H84:I84"/>
    <mergeCell ref="B85:F85"/>
    <mergeCell ref="H85:I85"/>
    <mergeCell ref="B87:E87"/>
    <mergeCell ref="F87:I87"/>
    <mergeCell ref="J87:M87"/>
    <mergeCell ref="N87:Q87"/>
    <mergeCell ref="R87:U87"/>
    <mergeCell ref="AL79:AO79"/>
    <mergeCell ref="AP79:AS79"/>
    <mergeCell ref="AT79:AW79"/>
    <mergeCell ref="B80:E80"/>
    <mergeCell ref="F80:I80"/>
    <mergeCell ref="J80:M80"/>
    <mergeCell ref="N80:Q80"/>
    <mergeCell ref="R80:U80"/>
    <mergeCell ref="AT80:AW80"/>
    <mergeCell ref="V80:Y80"/>
    <mergeCell ref="Z80:AC80"/>
    <mergeCell ref="AD80:AG80"/>
    <mergeCell ref="AH80:AK80"/>
    <mergeCell ref="AL80:AO80"/>
    <mergeCell ref="AP80:AS80"/>
    <mergeCell ref="B79:E79"/>
    <mergeCell ref="F79:I79"/>
    <mergeCell ref="J79:M79"/>
    <mergeCell ref="N79:Q79"/>
    <mergeCell ref="R79:U79"/>
    <mergeCell ref="V79:Y79"/>
    <mergeCell ref="Z79:AC79"/>
    <mergeCell ref="AD79:AG79"/>
    <mergeCell ref="AH79:AK79"/>
    <mergeCell ref="AL67:AO67"/>
    <mergeCell ref="AP67:AS67"/>
    <mergeCell ref="AT67:AW67"/>
    <mergeCell ref="BB67:BD68"/>
    <mergeCell ref="B68:D68"/>
    <mergeCell ref="F68:H68"/>
    <mergeCell ref="J68:L68"/>
    <mergeCell ref="N68:P68"/>
    <mergeCell ref="R68:T68"/>
    <mergeCell ref="V68:X68"/>
    <mergeCell ref="Z68:AB68"/>
    <mergeCell ref="AD68:AF68"/>
    <mergeCell ref="AH68:AJ68"/>
    <mergeCell ref="AL68:AN68"/>
    <mergeCell ref="AP68:AR68"/>
    <mergeCell ref="AT68:AV68"/>
    <mergeCell ref="B67:E67"/>
    <mergeCell ref="F67:I67"/>
    <mergeCell ref="J67:M67"/>
    <mergeCell ref="N67:Q67"/>
    <mergeCell ref="R67:U67"/>
    <mergeCell ref="V67:Y67"/>
    <mergeCell ref="Z67:AC67"/>
    <mergeCell ref="AD67:AG67"/>
    <mergeCell ref="AH67:AK67"/>
    <mergeCell ref="B64:F64"/>
    <mergeCell ref="H64:I64"/>
    <mergeCell ref="B65:F65"/>
    <mergeCell ref="H65:I65"/>
    <mergeCell ref="Z60:AC60"/>
    <mergeCell ref="AD60:AG60"/>
    <mergeCell ref="B60:E60"/>
    <mergeCell ref="F60:I60"/>
    <mergeCell ref="J60:M60"/>
    <mergeCell ref="N60:Q60"/>
    <mergeCell ref="B59:E59"/>
    <mergeCell ref="F59:I59"/>
    <mergeCell ref="J59:M59"/>
    <mergeCell ref="N59:Q59"/>
    <mergeCell ref="R59:U59"/>
    <mergeCell ref="V59:Y59"/>
    <mergeCell ref="AP60:AS60"/>
    <mergeCell ref="AT60:AW60"/>
    <mergeCell ref="AP59:AS59"/>
    <mergeCell ref="AT59:AW59"/>
    <mergeCell ref="AL59:AO59"/>
    <mergeCell ref="Z59:AC59"/>
    <mergeCell ref="R60:U60"/>
    <mergeCell ref="V60:Y60"/>
    <mergeCell ref="AD59:AG59"/>
    <mergeCell ref="AH59:AK59"/>
    <mergeCell ref="AH60:AK60"/>
    <mergeCell ref="AL60:AO60"/>
    <mergeCell ref="BB47:BD48"/>
    <mergeCell ref="J40:M40"/>
    <mergeCell ref="N40:Q40"/>
    <mergeCell ref="AP47:AS47"/>
    <mergeCell ref="AT47:AW47"/>
    <mergeCell ref="Z40:AC40"/>
    <mergeCell ref="AD40:AG40"/>
    <mergeCell ref="R47:U47"/>
    <mergeCell ref="J48:L48"/>
    <mergeCell ref="N48:P48"/>
    <mergeCell ref="AT48:AV48"/>
    <mergeCell ref="V47:Y47"/>
    <mergeCell ref="V48:X48"/>
    <mergeCell ref="Z48:AB48"/>
    <mergeCell ref="AL48:AN48"/>
    <mergeCell ref="AP48:AR48"/>
    <mergeCell ref="AL47:AO47"/>
    <mergeCell ref="Z47:AC47"/>
    <mergeCell ref="AD47:AG47"/>
    <mergeCell ref="AH47:AK47"/>
    <mergeCell ref="B47:E47"/>
    <mergeCell ref="F47:I47"/>
    <mergeCell ref="AD48:AF48"/>
    <mergeCell ref="AH48:AJ48"/>
    <mergeCell ref="B48:D48"/>
    <mergeCell ref="F48:H48"/>
    <mergeCell ref="R48:T48"/>
    <mergeCell ref="J47:M47"/>
    <mergeCell ref="N47:Q47"/>
    <mergeCell ref="B45:F45"/>
    <mergeCell ref="H45:I45"/>
    <mergeCell ref="AH40:AK40"/>
    <mergeCell ref="AL40:AO40"/>
    <mergeCell ref="B40:E40"/>
    <mergeCell ref="F40:I40"/>
    <mergeCell ref="B42:I43"/>
    <mergeCell ref="B44:F44"/>
    <mergeCell ref="H44:I44"/>
    <mergeCell ref="AP40:AS40"/>
    <mergeCell ref="AT40:AW40"/>
    <mergeCell ref="R39:U39"/>
    <mergeCell ref="V39:Y39"/>
    <mergeCell ref="Z39:AC39"/>
    <mergeCell ref="R40:U40"/>
    <mergeCell ref="V40:Y40"/>
    <mergeCell ref="AD39:AG39"/>
    <mergeCell ref="AP39:AS39"/>
    <mergeCell ref="B39:E39"/>
    <mergeCell ref="F39:I39"/>
    <mergeCell ref="J39:M39"/>
    <mergeCell ref="N39:Q39"/>
    <mergeCell ref="AH39:AK39"/>
    <mergeCell ref="R28:T28"/>
    <mergeCell ref="V28:X28"/>
    <mergeCell ref="V27:Y27"/>
    <mergeCell ref="AT39:AW39"/>
    <mergeCell ref="AL39:AO39"/>
    <mergeCell ref="AL27:AO27"/>
    <mergeCell ref="AL28:AN28"/>
    <mergeCell ref="BB27:BD28"/>
    <mergeCell ref="Z28:AB28"/>
    <mergeCell ref="AT28:AV28"/>
    <mergeCell ref="AP28:AR28"/>
    <mergeCell ref="AD28:AF28"/>
    <mergeCell ref="AH28:AJ28"/>
    <mergeCell ref="AP27:AS27"/>
    <mergeCell ref="AT27:AW27"/>
    <mergeCell ref="AD27:AG27"/>
    <mergeCell ref="AH27:AK27"/>
    <mergeCell ref="Z27:AC27"/>
    <mergeCell ref="R27:U27"/>
    <mergeCell ref="B28:D28"/>
    <mergeCell ref="F28:H28"/>
    <mergeCell ref="J28:L28"/>
    <mergeCell ref="N28:P28"/>
    <mergeCell ref="B27:E27"/>
    <mergeCell ref="F27:I27"/>
    <mergeCell ref="J27:M27"/>
    <mergeCell ref="N27:Q27"/>
    <mergeCell ref="B22:I23"/>
    <mergeCell ref="B24:F24"/>
    <mergeCell ref="H24:I24"/>
    <mergeCell ref="B25:F25"/>
    <mergeCell ref="H25:I25"/>
    <mergeCell ref="AT19:AW19"/>
    <mergeCell ref="AT20:AW20"/>
    <mergeCell ref="N20:Q20"/>
    <mergeCell ref="R20:U20"/>
    <mergeCell ref="AL20:AO20"/>
    <mergeCell ref="B20:E20"/>
    <mergeCell ref="F20:I20"/>
    <mergeCell ref="B19:E19"/>
    <mergeCell ref="F19:I19"/>
    <mergeCell ref="AP20:AS20"/>
    <mergeCell ref="AH20:AK20"/>
    <mergeCell ref="J20:M20"/>
    <mergeCell ref="J19:M19"/>
    <mergeCell ref="N19:Q19"/>
    <mergeCell ref="AP19:AS19"/>
    <mergeCell ref="V20:Y20"/>
    <mergeCell ref="Z20:AC20"/>
    <mergeCell ref="AD20:AG20"/>
    <mergeCell ref="AH19:AK19"/>
    <mergeCell ref="AL19:AO19"/>
    <mergeCell ref="B8:D8"/>
    <mergeCell ref="F8:H8"/>
    <mergeCell ref="V7:Y7"/>
    <mergeCell ref="R7:U7"/>
    <mergeCell ref="R19:U19"/>
    <mergeCell ref="V19:Y19"/>
    <mergeCell ref="AP7:AS7"/>
    <mergeCell ref="Z19:AC19"/>
    <mergeCell ref="AD19:AG19"/>
    <mergeCell ref="R8:T8"/>
    <mergeCell ref="AH8:AJ8"/>
    <mergeCell ref="AL8:AN8"/>
    <mergeCell ref="AP8:AR8"/>
    <mergeCell ref="B5:F5"/>
    <mergeCell ref="B2:I3"/>
    <mergeCell ref="H4:I4"/>
    <mergeCell ref="H5:I5"/>
    <mergeCell ref="X4:Z4"/>
    <mergeCell ref="AD4:AG4"/>
    <mergeCell ref="AK4:AP4"/>
    <mergeCell ref="B4:F4"/>
    <mergeCell ref="B7:E7"/>
    <mergeCell ref="F7:I7"/>
    <mergeCell ref="AD7:AG7"/>
    <mergeCell ref="N7:Q7"/>
    <mergeCell ref="BB7:BD8"/>
    <mergeCell ref="J7:M7"/>
    <mergeCell ref="N8:P8"/>
    <mergeCell ref="AH7:AK7"/>
    <mergeCell ref="AL7:AO7"/>
    <mergeCell ref="AT7:AW7"/>
    <mergeCell ref="AT8:AV8"/>
    <mergeCell ref="AD8:AF8"/>
    <mergeCell ref="Z7:AC7"/>
    <mergeCell ref="V8:X8"/>
    <mergeCell ref="Z8:AB8"/>
    <mergeCell ref="J8:L8"/>
  </mergeCells>
  <phoneticPr fontId="16" type="noConversion"/>
  <pageMargins left="0.75" right="0.75" top="1" bottom="1" header="0.5" footer="0.5"/>
  <pageSetup paperSize="9" orientation="portrait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Турнир к 71- летию</vt:lpstr>
    </vt:vector>
  </TitlesOfParts>
  <Company>дом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мама</dc:creator>
  <cp:lastModifiedBy>Dmitrijs Bernateks</cp:lastModifiedBy>
  <dcterms:created xsi:type="dcterms:W3CDTF">2010-05-03T16:49:24Z</dcterms:created>
  <dcterms:modified xsi:type="dcterms:W3CDTF">2016-04-02T20:02:35Z</dcterms:modified>
</cp:coreProperties>
</file>